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735" windowWidth="9705" windowHeight="9255"/>
  </bookViews>
  <sheets>
    <sheet name="Figure 1" sheetId="1" r:id="rId1"/>
    <sheet name="Table 1" sheetId="4" r:id="rId2"/>
    <sheet name="Figure 2" sheetId="5" r:id="rId3"/>
    <sheet name="Figure 3" sheetId="7" r:id="rId4"/>
    <sheet name="Source for Fig_2" sheetId="8" r:id="rId5"/>
    <sheet name="env_air_gge" sheetId="3" r:id="rId6"/>
    <sheet name="env_air_gge-sectors" sheetId="6" r:id="rId7"/>
  </sheets>
  <definedNames>
    <definedName name="_xlnm.Print_Area" localSheetId="5">env_air_gge!$A$11:$AA$48</definedName>
    <definedName name="_xlnm.Print_Area" localSheetId="0">'Figure 1'!$A$7:$X$21</definedName>
    <definedName name="_xlnm.Print_Area" localSheetId="2">'Figure 2'!$C$2:$J$2</definedName>
    <definedName name="_xlnm.Print_Area" localSheetId="1">'Table 1'!$B$1:$J$41</definedName>
  </definedNames>
  <calcPr calcId="145621"/>
</workbook>
</file>

<file path=xl/calcChain.xml><?xml version="1.0" encoding="utf-8"?>
<calcChain xmlns="http://schemas.openxmlformats.org/spreadsheetml/2006/main">
  <c r="AC16" i="3" l="1"/>
  <c r="AC14" i="3"/>
  <c r="J12" i="6" l="1"/>
  <c r="G12" i="6"/>
  <c r="H12" i="6"/>
  <c r="C56" i="4" l="1"/>
  <c r="D56" i="4"/>
  <c r="E56" i="4"/>
  <c r="F56" i="4"/>
  <c r="G56" i="4"/>
  <c r="H56" i="4"/>
  <c r="AA29" i="8"/>
  <c r="AA37" i="8"/>
  <c r="AA34" i="8"/>
  <c r="AA32" i="8"/>
  <c r="AA33" i="8"/>
  <c r="AA39" i="8"/>
  <c r="AA18" i="8"/>
  <c r="AA19" i="8"/>
  <c r="AA16" i="8"/>
  <c r="AA25" i="8"/>
  <c r="AA28" i="8"/>
  <c r="AA24" i="8"/>
  <c r="AA15" i="8"/>
  <c r="AA41" i="8"/>
  <c r="AA40" i="8"/>
  <c r="AA22" i="8"/>
  <c r="AA35" i="8"/>
  <c r="AA14" i="8"/>
  <c r="AA23" i="8"/>
  <c r="AA20" i="8"/>
  <c r="AA27" i="8"/>
  <c r="AA17" i="8"/>
  <c r="AA38" i="8"/>
  <c r="AA21" i="8"/>
  <c r="AA36" i="8"/>
  <c r="AA26" i="8"/>
  <c r="AA30" i="8"/>
  <c r="AA31" i="8"/>
  <c r="AA12" i="8"/>
  <c r="Y25" i="8"/>
  <c r="Z25" i="8" s="1"/>
  <c r="Y28" i="8"/>
  <c r="Z28" i="8" s="1"/>
  <c r="Y22" i="8"/>
  <c r="Z22" i="8" s="1"/>
  <c r="Y33" i="8"/>
  <c r="Z33" i="8"/>
  <c r="Y27" i="8"/>
  <c r="Z27" i="8" s="1"/>
  <c r="Y34" i="8"/>
  <c r="Z34" i="8"/>
  <c r="Y36" i="8"/>
  <c r="Z36" i="8" s="1"/>
  <c r="Y40" i="8"/>
  <c r="Z40" i="8" s="1"/>
  <c r="Y17" i="8"/>
  <c r="Z17" i="8" s="1"/>
  <c r="Y23" i="8"/>
  <c r="Z23" i="8" s="1"/>
  <c r="Y31" i="8"/>
  <c r="Z31" i="8" s="1"/>
  <c r="Y39" i="8"/>
  <c r="Z39" i="8"/>
  <c r="Y20" i="8"/>
  <c r="Z20" i="8" s="1"/>
  <c r="Y29" i="8"/>
  <c r="Z29" i="8" s="1"/>
  <c r="Y12" i="8"/>
  <c r="Z12" i="8" s="1"/>
  <c r="Y30" i="8"/>
  <c r="Z30" i="8" s="1"/>
  <c r="Y14" i="8"/>
  <c r="Z14" i="8" s="1"/>
  <c r="Y41" i="8"/>
  <c r="Z41" i="8"/>
  <c r="Y35" i="8"/>
  <c r="Z35" i="8" s="1"/>
  <c r="Y26" i="8"/>
  <c r="Z26" i="8" s="1"/>
  <c r="Y38" i="8"/>
  <c r="Z38" i="8" s="1"/>
  <c r="Y21" i="8"/>
  <c r="Z21" i="8" s="1"/>
  <c r="Y37" i="8"/>
  <c r="Z37" i="8" s="1"/>
  <c r="Y19" i="8"/>
  <c r="Z19" i="8" s="1"/>
  <c r="Y16" i="8"/>
  <c r="Z16" i="8" s="1"/>
  <c r="Y18" i="8"/>
  <c r="Z18" i="8"/>
  <c r="Y32" i="8"/>
  <c r="Z32" i="8" s="1"/>
  <c r="Y15" i="8"/>
  <c r="Y24" i="8"/>
  <c r="Z24" i="8"/>
  <c r="Y13" i="3"/>
  <c r="Z13" i="3"/>
  <c r="Y14" i="3"/>
  <c r="Z14" i="3"/>
  <c r="Y15" i="3"/>
  <c r="Z15" i="3"/>
  <c r="Y16" i="3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8" i="3"/>
  <c r="Z28" i="3"/>
  <c r="Y29" i="3"/>
  <c r="Z29" i="3"/>
  <c r="Y30" i="3"/>
  <c r="Z30" i="3"/>
  <c r="Y31" i="3"/>
  <c r="Z31" i="3"/>
  <c r="Y32" i="3"/>
  <c r="Z32" i="3"/>
  <c r="Y33" i="3"/>
  <c r="Z33" i="3"/>
  <c r="Y34" i="3"/>
  <c r="Z34" i="3"/>
  <c r="Y35" i="3"/>
  <c r="Z35" i="3"/>
  <c r="Y36" i="3"/>
  <c r="Z36" i="3"/>
  <c r="Y37" i="3"/>
  <c r="Z37" i="3"/>
  <c r="Y38" i="3"/>
  <c r="Z38" i="3"/>
  <c r="Y39" i="3"/>
  <c r="Z39" i="3"/>
  <c r="Y40" i="3"/>
  <c r="Z40" i="3"/>
  <c r="Y12" i="3"/>
  <c r="Z12" i="3"/>
  <c r="B61" i="1"/>
  <c r="B60" i="7"/>
  <c r="C60" i="7"/>
  <c r="C55" i="7"/>
  <c r="C54" i="7"/>
  <c r="C56" i="7"/>
  <c r="C58" i="7"/>
  <c r="C59" i="7"/>
  <c r="C51" i="7"/>
  <c r="B55" i="7"/>
  <c r="B54" i="7"/>
  <c r="B56" i="7"/>
  <c r="B58" i="7"/>
  <c r="B59" i="7"/>
  <c r="B51" i="7"/>
  <c r="C14" i="6"/>
  <c r="C52" i="7"/>
  <c r="B14" i="6"/>
  <c r="B52" i="7"/>
  <c r="H58" i="4"/>
  <c r="H59" i="4"/>
  <c r="I59" i="4" s="1"/>
  <c r="H60" i="4"/>
  <c r="I60" i="4" s="1"/>
  <c r="H61" i="4"/>
  <c r="H62" i="4"/>
  <c r="H63" i="4"/>
  <c r="I63" i="4" s="1"/>
  <c r="H64" i="4"/>
  <c r="H65" i="4"/>
  <c r="H66" i="4"/>
  <c r="H67" i="4"/>
  <c r="I67" i="4" s="1"/>
  <c r="H68" i="4"/>
  <c r="I68" i="4" s="1"/>
  <c r="H69" i="4"/>
  <c r="H70" i="4"/>
  <c r="H71" i="4"/>
  <c r="H72" i="4"/>
  <c r="I72" i="4" s="1"/>
  <c r="H73" i="4"/>
  <c r="H74" i="4"/>
  <c r="H75" i="4"/>
  <c r="H76" i="4"/>
  <c r="H77" i="4"/>
  <c r="H78" i="4"/>
  <c r="H79" i="4"/>
  <c r="I79" i="4" s="1"/>
  <c r="H80" i="4"/>
  <c r="I80" i="4" s="1"/>
  <c r="H81" i="4"/>
  <c r="H82" i="4"/>
  <c r="H83" i="4"/>
  <c r="I83" i="4" s="1"/>
  <c r="H84" i="4"/>
  <c r="I84" i="4" s="1"/>
  <c r="H85" i="4"/>
  <c r="H86" i="4"/>
  <c r="H87" i="4"/>
  <c r="H88" i="4"/>
  <c r="H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57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58" i="4"/>
  <c r="C57" i="4"/>
  <c r="D61" i="1"/>
  <c r="E61" i="1"/>
  <c r="F61" i="1"/>
  <c r="G61" i="1"/>
  <c r="G60" i="1" s="1"/>
  <c r="H61" i="1"/>
  <c r="I61" i="1"/>
  <c r="J61" i="1"/>
  <c r="K61" i="1"/>
  <c r="K60" i="1" s="1"/>
  <c r="L61" i="1"/>
  <c r="L60" i="1"/>
  <c r="M61" i="1"/>
  <c r="N61" i="1"/>
  <c r="N60" i="1" s="1"/>
  <c r="O61" i="1"/>
  <c r="P61" i="1"/>
  <c r="P60" i="1"/>
  <c r="Q61" i="1"/>
  <c r="Q60" i="1" s="1"/>
  <c r="R61" i="1"/>
  <c r="S61" i="1"/>
  <c r="T61" i="1"/>
  <c r="U65" i="1" s="1"/>
  <c r="T60" i="1"/>
  <c r="U61" i="1"/>
  <c r="V61" i="1"/>
  <c r="W61" i="1"/>
  <c r="W60" i="1"/>
  <c r="X61" i="1"/>
  <c r="X63" i="1"/>
  <c r="C61" i="1"/>
  <c r="Z15" i="8"/>
  <c r="I69" i="4"/>
  <c r="I74" i="4"/>
  <c r="I76" i="4"/>
  <c r="I77" i="4"/>
  <c r="I71" i="4"/>
  <c r="I57" i="4"/>
  <c r="I65" i="4"/>
  <c r="I61" i="4"/>
  <c r="I81" i="4"/>
  <c r="I75" i="4"/>
  <c r="I64" i="4"/>
  <c r="X60" i="1"/>
  <c r="S60" i="1"/>
  <c r="C60" i="1"/>
  <c r="U60" i="1"/>
  <c r="M60" i="1"/>
  <c r="I60" i="1"/>
  <c r="U64" i="1"/>
  <c r="B60" i="1"/>
  <c r="V60" i="1"/>
  <c r="R60" i="1"/>
  <c r="D60" i="1"/>
  <c r="F60" i="1"/>
  <c r="O60" i="1"/>
  <c r="E60" i="1"/>
  <c r="X62" i="1"/>
  <c r="H60" i="1"/>
  <c r="J60" i="1"/>
  <c r="I73" i="4" l="1"/>
  <c r="C53" i="7"/>
  <c r="B53" i="7"/>
  <c r="I70" i="4"/>
  <c r="I78" i="4"/>
  <c r="I62" i="4"/>
  <c r="I66" i="4"/>
  <c r="I82" i="4"/>
  <c r="I58" i="4"/>
</calcChain>
</file>

<file path=xl/sharedStrings.xml><?xml version="1.0" encoding="utf-8"?>
<sst xmlns="http://schemas.openxmlformats.org/spreadsheetml/2006/main" count="281" uniqueCount="112">
  <si>
    <t>Lithuania</t>
  </si>
  <si>
    <t>Latvia</t>
  </si>
  <si>
    <t>Romania</t>
  </si>
  <si>
    <t>Estonia</t>
  </si>
  <si>
    <t>Bulgaria</t>
  </si>
  <si>
    <t>Slovakia</t>
  </si>
  <si>
    <t>Hungary</t>
  </si>
  <si>
    <t>Czech Republic</t>
  </si>
  <si>
    <t>Germany</t>
  </si>
  <si>
    <t>United Kingdom</t>
  </si>
  <si>
    <t>Poland</t>
  </si>
  <si>
    <t>Denmark</t>
  </si>
  <si>
    <t>Sweden</t>
  </si>
  <si>
    <t>Belgium</t>
  </si>
  <si>
    <t>France</t>
  </si>
  <si>
    <t>Luxembourg</t>
  </si>
  <si>
    <t>Italy</t>
  </si>
  <si>
    <t>Netherlands</t>
  </si>
  <si>
    <t>Liechtenstein</t>
  </si>
  <si>
    <t>Switzerland</t>
  </si>
  <si>
    <t>Slovenia</t>
  </si>
  <si>
    <t>Finland</t>
  </si>
  <si>
    <t>Norway</t>
  </si>
  <si>
    <t>Austria</t>
  </si>
  <si>
    <t>Ireland</t>
  </si>
  <si>
    <t>Greece</t>
  </si>
  <si>
    <t>Portugal</t>
  </si>
  <si>
    <t>Spain</t>
  </si>
  <si>
    <t>Iceland</t>
  </si>
  <si>
    <t>Malta</t>
  </si>
  <si>
    <t>Cyprus</t>
  </si>
  <si>
    <t>European Union (28 countries)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</si>
  <si>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</si>
  <si>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</si>
  <si>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</si>
  <si>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</si>
  <si>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</si>
  <si>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</si>
  <si>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</si>
  <si>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</si>
  <si>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</si>
  <si>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</si>
  <si>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</si>
  <si>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</si>
  <si>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</si>
  <si>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</si>
  <si>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</si>
  <si>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</si>
  <si>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</si>
  <si>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</si>
  <si>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</si>
  <si>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</si>
  <si>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</si>
  <si>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</si>
  <si>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</si>
  <si>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GEO/TIME</t>
  </si>
  <si>
    <t>Total emissions including international aviation</t>
  </si>
  <si>
    <t>AIRSECT</t>
  </si>
  <si>
    <t>Greenhouse Gas Emissions (CO2 equivalent)</t>
  </si>
  <si>
    <t>AI</t>
  </si>
  <si>
    <t>Thousand tonnes</t>
  </si>
  <si>
    <t>UNIT</t>
  </si>
  <si>
    <t>European Environment Agency (EEA)</t>
  </si>
  <si>
    <t>Source of data</t>
  </si>
  <si>
    <t>Extracted on</t>
  </si>
  <si>
    <t>Last update</t>
  </si>
  <si>
    <t>Greenhouse Gas Emissions (source: EEA) [env_air_gge]</t>
  </si>
  <si>
    <t>Turkey</t>
  </si>
  <si>
    <t xml:space="preserve">EU-28 </t>
  </si>
  <si>
    <t>Croatia</t>
  </si>
  <si>
    <t>International aviation</t>
  </si>
  <si>
    <t>Other</t>
  </si>
  <si>
    <t>Waste</t>
  </si>
  <si>
    <t>Agriculture</t>
  </si>
  <si>
    <t>Solvent and Other Product Use</t>
  </si>
  <si>
    <t>Industrial Processes</t>
  </si>
  <si>
    <t>Transport</t>
  </si>
  <si>
    <t>Energy</t>
  </si>
  <si>
    <t>AIRSECT/TIME</t>
  </si>
  <si>
    <t>GEO</t>
  </si>
  <si>
    <t>Energy minus transport</t>
  </si>
  <si>
    <t>Energy excluding transport</t>
  </si>
  <si>
    <t>Transport including international aviation</t>
  </si>
  <si>
    <t>ind (1990=100)</t>
  </si>
  <si>
    <t>% change</t>
  </si>
  <si>
    <t>abs change</t>
  </si>
  <si>
    <t>2009/2008 change%</t>
  </si>
  <si>
    <t>abs 2009/2008</t>
  </si>
  <si>
    <t>change %</t>
  </si>
  <si>
    <t>1990=100/2012</t>
  </si>
  <si>
    <t>EU-28</t>
  </si>
  <si>
    <t>abs change in million tonnes</t>
  </si>
  <si>
    <t>Total emissions including international aviation and excluding LULUCF</t>
  </si>
  <si>
    <t>GHG - Greenhouse Gas Emissions (CO2 equivalent)</t>
  </si>
  <si>
    <t>Million tonnes</t>
  </si>
  <si>
    <t>Mill. tonnes of CO2-eqv</t>
  </si>
  <si>
    <t>(Index 1990=100)</t>
  </si>
  <si>
    <t>Figure 1: Greenhouse gas emissions (including international aviation and excluding LULUCF) trend, EU-28, 1990–2012</t>
  </si>
  <si>
    <r>
      <t>Source:</t>
    </r>
    <r>
      <rPr>
        <sz val="9"/>
        <color theme="1"/>
        <rFont val="Arial"/>
        <family val="2"/>
      </rPr>
      <t xml:space="preserve"> Eurostat (online data code: env_air_gge), European Energy Agency, European Topic Centre on Air and Climate</t>
    </r>
  </si>
  <si>
    <t>Table 1: Total greenhouse gas emissions (including international aviation and excluding LULUCF), by country, 1990–2012</t>
  </si>
  <si>
    <t>–</t>
  </si>
  <si>
    <r>
      <t>(million tonnes of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equivalents)</t>
    </r>
  </si>
  <si>
    <t>Share
in EU-28 (¹)</t>
  </si>
  <si>
    <t>(Index 1990 = 100)</t>
  </si>
  <si>
    <t>Figure 2: Total greenhouse gas emissions (including international aviation and excluding LULUCF), by country, 2012</t>
  </si>
  <si>
    <t>(percentage of total)</t>
  </si>
  <si>
    <t>Figure 3: Greenhouse gas emissions, by source sector, EU-28, 1990 and 2012</t>
  </si>
  <si>
    <t>(¹) For the year 2012.</t>
  </si>
  <si>
    <t>Share
in EU-28 (¹)
(%)</t>
  </si>
  <si>
    <t>Without aviation</t>
  </si>
  <si>
    <t>Industrial processes</t>
  </si>
  <si>
    <t>Solvent and other product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</si>
</sst>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"/>
    <numFmt numFmtId="165" formatCode="#,##0.0"/>
    <numFmt numFmtId="166" formatCode="0.0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9"/>
      <name val="Calibri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vertAlign val="subscript"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A6A6A6"/>
      </bottom>
      <diagonal/>
    </border>
    <border>
      <left/>
      <right/>
      <top style="hair">
        <color rgb="FFA6A6A6"/>
      </top>
      <bottom style="thin">
        <color indexed="64"/>
      </bottom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hair">
        <color rgb="FFA6A6A6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theme="0" tint="-0.34998626667073579"/>
      </bottom>
      <diagonal/>
    </border>
    <border>
      <left style="hair">
        <color rgb="FFA6A6A6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rgb="FFA6A6A6"/>
      </left>
      <right/>
      <top style="hair">
        <color theme="0" tint="-0.34998626667073579"/>
      </top>
      <bottom style="hair">
        <color rgb="FFA6A6A6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/>
      <bottom style="hair">
        <color rgb="FFA6A6A6"/>
      </bottom>
      <diagonal/>
    </border>
  </borders>
  <cellStyleXfs count="44">
    <xf numFmtId="0" fontId="0" fillId="0" borderId="0" applyNumberFormat="0" applyFont="0" applyFill="0" applyBorder="0" applyProtection="0">
      <alignment vertical="center"/>
    </xf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4" applyNumberFormat="0" applyAlignment="0" applyProtection="0"/>
    <xf numFmtId="0" fontId="11" fillId="29" borderId="5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4" applyNumberFormat="0" applyAlignment="0" applyProtection="0"/>
    <xf numFmtId="0" fontId="18" fillId="0" borderId="9" applyNumberFormat="0" applyFill="0" applyAlignment="0" applyProtection="0"/>
    <xf numFmtId="0" fontId="19" fillId="32" borderId="0" applyNumberFormat="0" applyBorder="0" applyAlignment="0" applyProtection="0"/>
    <xf numFmtId="0" fontId="1" fillId="0" borderId="0"/>
    <xf numFmtId="0" fontId="4" fillId="0" borderId="0"/>
    <xf numFmtId="0" fontId="7" fillId="33" borderId="10" applyNumberFormat="0" applyFont="0" applyAlignment="0" applyProtection="0"/>
    <xf numFmtId="0" fontId="20" fillId="28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</cellStyleXfs>
  <cellXfs count="113">
    <xf numFmtId="0" fontId="0" fillId="0" borderId="0" xfId="0">
      <alignment vertical="center"/>
    </xf>
    <xf numFmtId="0" fontId="24" fillId="0" borderId="0" xfId="0" applyFont="1">
      <alignment vertical="center"/>
    </xf>
    <xf numFmtId="0" fontId="3" fillId="0" borderId="0" xfId="37" applyFont="1"/>
    <xf numFmtId="2" fontId="24" fillId="0" borderId="0" xfId="0" applyNumberFormat="1" applyFont="1">
      <alignment vertical="center"/>
    </xf>
    <xf numFmtId="0" fontId="24" fillId="0" borderId="1" xfId="0" applyFont="1" applyBorder="1">
      <alignment vertical="center"/>
    </xf>
    <xf numFmtId="1" fontId="24" fillId="34" borderId="1" xfId="0" applyNumberFormat="1" applyFont="1" applyFill="1" applyBorder="1">
      <alignment vertical="center"/>
    </xf>
    <xf numFmtId="3" fontId="24" fillId="0" borderId="1" xfId="0" applyNumberFormat="1" applyFont="1" applyBorder="1">
      <alignment vertical="center"/>
    </xf>
    <xf numFmtId="0" fontId="3" fillId="2" borderId="2" xfId="37" applyNumberFormat="1" applyFont="1" applyFill="1" applyBorder="1" applyAlignment="1"/>
    <xf numFmtId="0" fontId="3" fillId="0" borderId="0" xfId="38" applyFont="1"/>
    <xf numFmtId="0" fontId="3" fillId="0" borderId="0" xfId="38" applyNumberFormat="1" applyFont="1" applyFill="1" applyBorder="1" applyAlignment="1"/>
    <xf numFmtId="0" fontId="4" fillId="0" borderId="0" xfId="38"/>
    <xf numFmtId="0" fontId="2" fillId="0" borderId="0" xfId="38" applyNumberFormat="1" applyFont="1" applyFill="1" applyBorder="1" applyAlignment="1"/>
    <xf numFmtId="0" fontId="2" fillId="2" borderId="2" xfId="38" applyNumberFormat="1" applyFont="1" applyFill="1" applyBorder="1" applyAlignment="1"/>
    <xf numFmtId="0" fontId="2" fillId="2" borderId="2" xfId="38" applyNumberFormat="1" applyFont="1" applyFill="1" applyBorder="1" applyAlignment="1">
      <alignment horizontal="right"/>
    </xf>
    <xf numFmtId="3" fontId="2" fillId="0" borderId="2" xfId="38" applyNumberFormat="1" applyFont="1" applyFill="1" applyBorder="1" applyAlignment="1">
      <alignment horizontal="right"/>
    </xf>
    <xf numFmtId="0" fontId="6" fillId="2" borderId="2" xfId="38" applyNumberFormat="1" applyFont="1" applyFill="1" applyBorder="1" applyAlignment="1"/>
    <xf numFmtId="3" fontId="4" fillId="0" borderId="0" xfId="38" applyNumberFormat="1"/>
    <xf numFmtId="167" fontId="24" fillId="0" borderId="0" xfId="0" applyNumberFormat="1" applyFont="1">
      <alignment vertical="center"/>
    </xf>
    <xf numFmtId="165" fontId="24" fillId="0" borderId="0" xfId="0" applyNumberFormat="1" applyFont="1">
      <alignment vertical="center"/>
    </xf>
    <xf numFmtId="166" fontId="24" fillId="0" borderId="0" xfId="0" applyNumberFormat="1" applyFont="1">
      <alignment vertical="center"/>
    </xf>
    <xf numFmtId="2" fontId="3" fillId="0" borderId="0" xfId="37" applyNumberFormat="1" applyFont="1"/>
    <xf numFmtId="2" fontId="3" fillId="0" borderId="0" xfId="37" applyNumberFormat="1" applyFont="1" applyBorder="1"/>
    <xf numFmtId="165" fontId="3" fillId="0" borderId="0" xfId="37" applyNumberFormat="1" applyFont="1"/>
    <xf numFmtId="0" fontId="5" fillId="0" borderId="0" xfId="38" applyFont="1"/>
    <xf numFmtId="166" fontId="3" fillId="0" borderId="0" xfId="37" applyNumberFormat="1" applyFont="1" applyFill="1"/>
    <xf numFmtId="0" fontId="0" fillId="0" borderId="0" xfId="0" applyAlignment="1"/>
    <xf numFmtId="166" fontId="3" fillId="39" borderId="0" xfId="37" applyNumberFormat="1" applyFont="1" applyFill="1"/>
    <xf numFmtId="165" fontId="2" fillId="0" borderId="2" xfId="0" applyNumberFormat="1" applyFont="1" applyFill="1" applyBorder="1" applyAlignment="1"/>
    <xf numFmtId="4" fontId="2" fillId="0" borderId="2" xfId="38" applyNumberFormat="1" applyFont="1" applyFill="1" applyBorder="1" applyAlignment="1"/>
    <xf numFmtId="165" fontId="2" fillId="0" borderId="2" xfId="38" applyNumberFormat="1" applyFont="1" applyFill="1" applyBorder="1" applyAlignment="1"/>
    <xf numFmtId="3" fontId="2" fillId="0" borderId="2" xfId="0" applyNumberFormat="1" applyFont="1" applyFill="1" applyBorder="1" applyAlignment="1"/>
    <xf numFmtId="4" fontId="2" fillId="0" borderId="2" xfId="0" applyNumberFormat="1" applyFont="1" applyFill="1" applyBorder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" fontId="3" fillId="0" borderId="2" xfId="38" applyNumberFormat="1" applyFont="1" applyFill="1" applyBorder="1" applyAlignment="1"/>
    <xf numFmtId="165" fontId="3" fillId="0" borderId="2" xfId="38" applyNumberFormat="1" applyFont="1" applyFill="1" applyBorder="1" applyAlignment="1"/>
    <xf numFmtId="0" fontId="3" fillId="2" borderId="2" xfId="38" applyNumberFormat="1" applyFont="1" applyFill="1" applyBorder="1" applyAlignment="1"/>
    <xf numFmtId="3" fontId="3" fillId="0" borderId="2" xfId="38" applyNumberFormat="1" applyFont="1" applyFill="1" applyBorder="1" applyAlignment="1"/>
    <xf numFmtId="0" fontId="3" fillId="2" borderId="1" xfId="38" applyNumberFormat="1" applyFont="1" applyFill="1" applyBorder="1" applyAlignment="1"/>
    <xf numFmtId="3" fontId="3" fillId="0" borderId="2" xfId="38" applyNumberFormat="1" applyFont="1" applyFill="1" applyBorder="1" applyAlignment="1">
      <alignment horizontal="right"/>
    </xf>
    <xf numFmtId="0" fontId="3" fillId="36" borderId="1" xfId="38" applyNumberFormat="1" applyFont="1" applyFill="1" applyBorder="1" applyAlignment="1"/>
    <xf numFmtId="0" fontId="3" fillId="2" borderId="2" xfId="0" applyNumberFormat="1" applyFont="1" applyFill="1" applyBorder="1" applyAlignment="1"/>
    <xf numFmtId="4" fontId="3" fillId="0" borderId="2" xfId="0" applyNumberFormat="1" applyFont="1" applyFill="1" applyBorder="1" applyAlignment="1"/>
    <xf numFmtId="165" fontId="3" fillId="0" borderId="2" xfId="0" applyNumberFormat="1" applyFont="1" applyFill="1" applyBorder="1" applyAlignment="1"/>
    <xf numFmtId="3" fontId="3" fillId="0" borderId="2" xfId="0" applyNumberFormat="1" applyFont="1" applyFill="1" applyBorder="1" applyAlignment="1"/>
    <xf numFmtId="0" fontId="3" fillId="38" borderId="2" xfId="0" applyNumberFormat="1" applyFont="1" applyFill="1" applyBorder="1" applyAlignment="1"/>
    <xf numFmtId="0" fontId="24" fillId="0" borderId="0" xfId="0" applyFont="1" applyAlignment="1"/>
    <xf numFmtId="166" fontId="3" fillId="39" borderId="0" xfId="29" applyNumberFormat="1" applyFont="1" applyFill="1"/>
    <xf numFmtId="166" fontId="3" fillId="39" borderId="0" xfId="25" applyNumberFormat="1" applyFont="1" applyFill="1"/>
    <xf numFmtId="166" fontId="3" fillId="0" borderId="0" xfId="29" applyNumberFormat="1" applyFont="1" applyFill="1"/>
    <xf numFmtId="166" fontId="3" fillId="0" borderId="0" xfId="25" applyNumberFormat="1" applyFont="1" applyFill="1"/>
    <xf numFmtId="0" fontId="26" fillId="0" borderId="0" xfId="0" applyFont="1" applyAlignment="1">
      <alignment horizontal="left" vertical="center"/>
    </xf>
    <xf numFmtId="2" fontId="27" fillId="0" borderId="0" xfId="0" applyNumberFormat="1" applyFont="1">
      <alignment vertical="center"/>
    </xf>
    <xf numFmtId="0" fontId="5" fillId="35" borderId="19" xfId="38" applyNumberFormat="1" applyFont="1" applyFill="1" applyBorder="1" applyAlignment="1">
      <alignment horizontal="left"/>
    </xf>
    <xf numFmtId="0" fontId="5" fillId="0" borderId="0" xfId="38" applyNumberFormat="1" applyFont="1" applyFill="1" applyBorder="1" applyAlignment="1">
      <alignment horizontal="left"/>
    </xf>
    <xf numFmtId="0" fontId="5" fillId="0" borderId="23" xfId="38" applyNumberFormat="1" applyFont="1" applyFill="1" applyBorder="1" applyAlignment="1">
      <alignment horizontal="left"/>
    </xf>
    <xf numFmtId="0" fontId="5" fillId="0" borderId="24" xfId="38" applyNumberFormat="1" applyFont="1" applyFill="1" applyBorder="1" applyAlignment="1">
      <alignment horizontal="left"/>
    </xf>
    <xf numFmtId="0" fontId="5" fillId="0" borderId="22" xfId="38" applyNumberFormat="1" applyFont="1" applyFill="1" applyBorder="1" applyAlignment="1">
      <alignment horizontal="left"/>
    </xf>
    <xf numFmtId="0" fontId="3" fillId="0" borderId="0" xfId="38" applyFont="1" applyBorder="1"/>
    <xf numFmtId="0" fontId="3" fillId="0" borderId="0" xfId="38" applyFont="1" applyAlignment="1">
      <alignment horizontal="left"/>
    </xf>
    <xf numFmtId="0" fontId="28" fillId="0" borderId="0" xfId="38" applyFont="1" applyAlignment="1">
      <alignment horizontal="left"/>
    </xf>
    <xf numFmtId="4" fontId="3" fillId="0" borderId="0" xfId="38" applyNumberFormat="1" applyFont="1" applyFill="1" applyBorder="1" applyAlignment="1">
      <alignment horizontal="right"/>
    </xf>
    <xf numFmtId="0" fontId="3" fillId="0" borderId="0" xfId="38" applyNumberFormat="1" applyFont="1" applyFill="1" applyBorder="1" applyAlignment="1">
      <alignment horizontal="right"/>
    </xf>
    <xf numFmtId="0" fontId="5" fillId="37" borderId="20" xfId="38" applyNumberFormat="1" applyFont="1" applyFill="1" applyBorder="1" applyAlignment="1">
      <alignment horizontal="center"/>
    </xf>
    <xf numFmtId="0" fontId="5" fillId="37" borderId="20" xfId="38" applyNumberFormat="1" applyFont="1" applyFill="1" applyBorder="1" applyAlignment="1">
      <alignment horizontal="center" wrapText="1"/>
    </xf>
    <xf numFmtId="165" fontId="3" fillId="35" borderId="19" xfId="38" applyNumberFormat="1" applyFont="1" applyFill="1" applyBorder="1" applyAlignment="1">
      <alignment horizontal="right" indent="2"/>
    </xf>
    <xf numFmtId="165" fontId="3" fillId="0" borderId="0" xfId="38" applyNumberFormat="1" applyFont="1" applyFill="1" applyBorder="1" applyAlignment="1">
      <alignment horizontal="right" indent="2"/>
    </xf>
    <xf numFmtId="165" fontId="3" fillId="0" borderId="15" xfId="38" applyNumberFormat="1" applyFont="1" applyFill="1" applyBorder="1" applyAlignment="1">
      <alignment horizontal="right" indent="2"/>
    </xf>
    <xf numFmtId="165" fontId="3" fillId="0" borderId="21" xfId="38" applyNumberFormat="1" applyFont="1" applyFill="1" applyBorder="1" applyAlignment="1">
      <alignment horizontal="right" indent="2"/>
    </xf>
    <xf numFmtId="165" fontId="3" fillId="0" borderId="22" xfId="38" applyNumberFormat="1" applyFont="1" applyFill="1" applyBorder="1" applyAlignment="1">
      <alignment horizontal="right" indent="2"/>
    </xf>
    <xf numFmtId="165" fontId="3" fillId="0" borderId="18" xfId="38" applyNumberFormat="1" applyFont="1" applyFill="1" applyBorder="1" applyAlignment="1">
      <alignment horizontal="right" indent="2"/>
    </xf>
    <xf numFmtId="165" fontId="3" fillId="0" borderId="3" xfId="38" applyNumberFormat="1" applyFont="1" applyFill="1" applyBorder="1" applyAlignment="1">
      <alignment horizontal="right" indent="2"/>
    </xf>
    <xf numFmtId="3" fontId="3" fillId="35" borderId="19" xfId="38" applyNumberFormat="1" applyFont="1" applyFill="1" applyBorder="1" applyAlignment="1">
      <alignment horizontal="right" indent="3"/>
    </xf>
    <xf numFmtId="167" fontId="3" fillId="0" borderId="18" xfId="38" applyNumberFormat="1" applyFont="1" applyFill="1" applyBorder="1" applyAlignment="1">
      <alignment horizontal="right" indent="3"/>
    </xf>
    <xf numFmtId="167" fontId="3" fillId="0" borderId="15" xfId="38" applyNumberFormat="1" applyFont="1" applyFill="1" applyBorder="1" applyAlignment="1">
      <alignment horizontal="right" indent="3"/>
    </xf>
    <xf numFmtId="167" fontId="3" fillId="0" borderId="16" xfId="38" applyNumberFormat="1" applyFont="1" applyFill="1" applyBorder="1" applyAlignment="1">
      <alignment horizontal="right" indent="3"/>
    </xf>
    <xf numFmtId="167" fontId="3" fillId="0" borderId="3" xfId="38" applyNumberFormat="1" applyFont="1" applyFill="1" applyBorder="1" applyAlignment="1">
      <alignment horizontal="right" indent="3"/>
    </xf>
    <xf numFmtId="3" fontId="25" fillId="0" borderId="15" xfId="38" applyNumberFormat="1" applyFont="1" applyFill="1" applyBorder="1" applyAlignment="1">
      <alignment horizontal="right" indent="3"/>
    </xf>
    <xf numFmtId="3" fontId="3" fillId="0" borderId="15" xfId="38" applyNumberFormat="1" applyFont="1" applyFill="1" applyBorder="1" applyAlignment="1">
      <alignment horizontal="right" indent="3"/>
    </xf>
    <xf numFmtId="0" fontId="3" fillId="0" borderId="3" xfId="38" applyNumberFormat="1" applyFont="1" applyFill="1" applyBorder="1" applyAlignment="1">
      <alignment horizontal="right" indent="3"/>
    </xf>
    <xf numFmtId="166" fontId="3" fillId="0" borderId="0" xfId="38" applyNumberFormat="1" applyFont="1"/>
    <xf numFmtId="0" fontId="5" fillId="37" borderId="25" xfId="38" applyNumberFormat="1" applyFont="1" applyFill="1" applyBorder="1" applyAlignment="1">
      <alignment horizontal="center" wrapText="1"/>
    </xf>
    <xf numFmtId="3" fontId="3" fillId="35" borderId="13" xfId="38" applyNumberFormat="1" applyFont="1" applyFill="1" applyBorder="1" applyAlignment="1">
      <alignment horizontal="right" indent="3"/>
    </xf>
    <xf numFmtId="166" fontId="3" fillId="0" borderId="26" xfId="38" applyNumberFormat="1" applyFont="1" applyFill="1" applyBorder="1" applyAlignment="1">
      <alignment horizontal="right" indent="3"/>
    </xf>
    <xf numFmtId="166" fontId="3" fillId="0" borderId="27" xfId="38" applyNumberFormat="1" applyFont="1" applyFill="1" applyBorder="1" applyAlignment="1">
      <alignment horizontal="right" indent="3"/>
    </xf>
    <xf numFmtId="166" fontId="3" fillId="0" borderId="28" xfId="38" applyNumberFormat="1" applyFont="1" applyFill="1" applyBorder="1" applyAlignment="1">
      <alignment horizontal="right" indent="3"/>
    </xf>
    <xf numFmtId="166" fontId="3" fillId="0" borderId="29" xfId="38" applyNumberFormat="1" applyFont="1" applyFill="1" applyBorder="1" applyAlignment="1">
      <alignment horizontal="right" indent="3"/>
    </xf>
    <xf numFmtId="3" fontId="25" fillId="0" borderId="27" xfId="38" applyNumberFormat="1" applyFont="1" applyFill="1" applyBorder="1" applyAlignment="1">
      <alignment horizontal="right" indent="3"/>
    </xf>
    <xf numFmtId="3" fontId="3" fillId="0" borderId="27" xfId="38" applyNumberFormat="1" applyFont="1" applyFill="1" applyBorder="1" applyAlignment="1">
      <alignment horizontal="right" indent="3"/>
    </xf>
    <xf numFmtId="0" fontId="3" fillId="0" borderId="29" xfId="38" applyNumberFormat="1" applyFont="1" applyFill="1" applyBorder="1" applyAlignment="1">
      <alignment horizontal="right" indent="3"/>
    </xf>
    <xf numFmtId="165" fontId="3" fillId="35" borderId="13" xfId="38" applyNumberFormat="1" applyFont="1" applyFill="1" applyBorder="1" applyAlignment="1">
      <alignment horizontal="right" indent="2"/>
    </xf>
    <xf numFmtId="165" fontId="3" fillId="0" borderId="14" xfId="38" applyNumberFormat="1" applyFont="1" applyFill="1" applyBorder="1" applyAlignment="1">
      <alignment horizontal="right" indent="2"/>
    </xf>
    <xf numFmtId="165" fontId="3" fillId="0" borderId="27" xfId="38" applyNumberFormat="1" applyFont="1" applyFill="1" applyBorder="1" applyAlignment="1">
      <alignment horizontal="right" indent="2"/>
    </xf>
    <xf numFmtId="165" fontId="3" fillId="0" borderId="30" xfId="38" applyNumberFormat="1" applyFont="1" applyFill="1" applyBorder="1" applyAlignment="1">
      <alignment horizontal="right" indent="2"/>
    </xf>
    <xf numFmtId="165" fontId="3" fillId="0" borderId="17" xfId="38" applyNumberFormat="1" applyFont="1" applyFill="1" applyBorder="1" applyAlignment="1">
      <alignment horizontal="right" indent="2"/>
    </xf>
    <xf numFmtId="165" fontId="3" fillId="0" borderId="26" xfId="38" applyNumberFormat="1" applyFont="1" applyFill="1" applyBorder="1" applyAlignment="1">
      <alignment horizontal="right" indent="2"/>
    </xf>
    <xf numFmtId="165" fontId="3" fillId="0" borderId="29" xfId="38" applyNumberFormat="1" applyFont="1" applyFill="1" applyBorder="1" applyAlignment="1">
      <alignment horizontal="right" indent="2"/>
    </xf>
    <xf numFmtId="4" fontId="3" fillId="0" borderId="0" xfId="37" applyNumberFormat="1" applyFont="1"/>
    <xf numFmtId="0" fontId="1" fillId="0" borderId="0" xfId="38" applyFont="1"/>
    <xf numFmtId="0" fontId="4" fillId="0" borderId="1" xfId="38" applyBorder="1"/>
    <xf numFmtId="0" fontId="2" fillId="2" borderId="1" xfId="38" applyNumberFormat="1" applyFont="1" applyFill="1" applyBorder="1" applyAlignment="1">
      <alignment horizontal="right"/>
    </xf>
    <xf numFmtId="0" fontId="2" fillId="2" borderId="1" xfId="38" applyNumberFormat="1" applyFont="1" applyFill="1" applyBorder="1" applyAlignment="1"/>
    <xf numFmtId="165" fontId="4" fillId="0" borderId="1" xfId="38" applyNumberFormat="1" applyBorder="1"/>
    <xf numFmtId="2" fontId="4" fillId="0" borderId="0" xfId="38" applyNumberFormat="1"/>
    <xf numFmtId="166" fontId="3" fillId="0" borderId="0" xfId="37" applyNumberFormat="1" applyFont="1"/>
    <xf numFmtId="0" fontId="3" fillId="40" borderId="0" xfId="37" applyFont="1" applyFill="1"/>
    <xf numFmtId="0" fontId="3" fillId="41" borderId="0" xfId="37" applyFont="1" applyFill="1"/>
    <xf numFmtId="0" fontId="5" fillId="37" borderId="25" xfId="38" applyNumberFormat="1" applyFont="1" applyFill="1" applyBorder="1" applyAlignment="1">
      <alignment horizontal="center" vertical="center"/>
    </xf>
    <xf numFmtId="0" fontId="5" fillId="37" borderId="20" xfId="38" applyNumberFormat="1" applyFont="1" applyFill="1" applyBorder="1" applyAlignment="1">
      <alignment horizontal="center" vertical="center"/>
    </xf>
    <xf numFmtId="0" fontId="5" fillId="37" borderId="20" xfId="38" applyNumberFormat="1" applyFont="1" applyFill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37"/>
    <cellStyle name="Normal 3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56036745406822E-2"/>
          <c:y val="2.4890981169474729E-2"/>
          <c:w val="0.9343371391076114"/>
          <c:h val="0.8582086223984142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1'!$A$60</c:f>
              <c:strCache>
                <c:ptCount val="1"/>
                <c:pt idx="0">
                  <c:v>ind (1990=100)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1'!$B$59:$X$59</c:f>
              <c:numCache>
                <c:formatCode>0</c:formatCode>
                <c:ptCount val="2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</c:numCache>
            </c:numRef>
          </c:cat>
          <c:val>
            <c:numRef>
              <c:f>'Figure 1'!$B$60:$X$60</c:f>
              <c:numCache>
                <c:formatCode>0.00</c:formatCode>
                <c:ptCount val="23"/>
                <c:pt idx="0">
                  <c:v>100</c:v>
                </c:pt>
                <c:pt idx="1">
                  <c:v>98.159950333390626</c:v>
                </c:pt>
                <c:pt idx="2">
                  <c:v>94.837618949074169</c:v>
                </c:pt>
                <c:pt idx="3">
                  <c:v>93.122612688135078</c:v>
                </c:pt>
                <c:pt idx="4">
                  <c:v>92.735206119936436</c:v>
                </c:pt>
                <c:pt idx="5">
                  <c:v>93.766770372604796</c:v>
                </c:pt>
                <c:pt idx="6">
                  <c:v>95.731337315547819</c:v>
                </c:pt>
                <c:pt idx="7">
                  <c:v>94.067716353152036</c:v>
                </c:pt>
                <c:pt idx="8">
                  <c:v>93.511948397234661</c:v>
                </c:pt>
                <c:pt idx="9">
                  <c:v>91.752221142682757</c:v>
                </c:pt>
                <c:pt idx="10">
                  <c:v>92.059656051714995</c:v>
                </c:pt>
                <c:pt idx="11">
                  <c:v>92.916896117516245</c:v>
                </c:pt>
                <c:pt idx="12">
                  <c:v>92.146642768703018</c:v>
                </c:pt>
                <c:pt idx="13">
                  <c:v>93.726258413684974</c:v>
                </c:pt>
                <c:pt idx="14">
                  <c:v>93.904265505908413</c:v>
                </c:pt>
                <c:pt idx="15">
                  <c:v>93.320788071595672</c:v>
                </c:pt>
                <c:pt idx="16">
                  <c:v>93.314474519556228</c:v>
                </c:pt>
                <c:pt idx="17">
                  <c:v>92.413390342369894</c:v>
                </c:pt>
                <c:pt idx="18">
                  <c:v>90.411292840081231</c:v>
                </c:pt>
                <c:pt idx="19">
                  <c:v>83.819593758001545</c:v>
                </c:pt>
                <c:pt idx="20">
                  <c:v>85.733126155292339</c:v>
                </c:pt>
                <c:pt idx="21">
                  <c:v>83.201742540362886</c:v>
                </c:pt>
                <c:pt idx="22">
                  <c:v>82.127737187873763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242880"/>
        <c:axId val="135244416"/>
      </c:lineChart>
      <c:catAx>
        <c:axId val="1352428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244416"/>
        <c:crossesAt val="100"/>
        <c:auto val="1"/>
        <c:lblAlgn val="ctr"/>
        <c:lblOffset val="100"/>
        <c:noMultiLvlLbl val="0"/>
      </c:catAx>
      <c:valAx>
        <c:axId val="135244416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35242880"/>
        <c:crosses val="autoZero"/>
        <c:crossBetween val="between"/>
        <c:majorUnit val="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83464566929141E-2"/>
          <c:y val="3.0541515251624272E-2"/>
          <c:w val="0.94091443569553801"/>
          <c:h val="0.642965532430349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2"/>
            <c:invertIfNegative val="0"/>
            <c:bubble3D val="0"/>
          </c:dPt>
          <c:cat>
            <c:strRef>
              <c:f>'Source for Fig_2'!$A$12:$A$41</c:f>
              <c:strCache>
                <c:ptCount val="30"/>
                <c:pt idx="0">
                  <c:v>EU-28</c:v>
                </c:pt>
                <c:pt idx="2">
                  <c:v>Malta</c:v>
                </c:pt>
                <c:pt idx="3">
                  <c:v>Cyprus</c:v>
                </c:pt>
                <c:pt idx="4">
                  <c:v>Spain</c:v>
                </c:pt>
                <c:pt idx="5">
                  <c:v>Portugal</c:v>
                </c:pt>
                <c:pt idx="6">
                  <c:v>Ireland</c:v>
                </c:pt>
                <c:pt idx="7">
                  <c:v>Greece</c:v>
                </c:pt>
                <c:pt idx="8">
                  <c:v>Austria</c:v>
                </c:pt>
                <c:pt idx="9">
                  <c:v>Slovenia</c:v>
                </c:pt>
                <c:pt idx="10">
                  <c:v>Luxembourg</c:v>
                </c:pt>
                <c:pt idx="11">
                  <c:v>Netherlands</c:v>
                </c:pt>
                <c:pt idx="12">
                  <c:v>Italy</c:v>
                </c:pt>
                <c:pt idx="13">
                  <c:v>France</c:v>
                </c:pt>
                <c:pt idx="14">
                  <c:v>Finland</c:v>
                </c:pt>
                <c:pt idx="15">
                  <c:v>Poland</c:v>
                </c:pt>
                <c:pt idx="16">
                  <c:v>Croatia</c:v>
                </c:pt>
                <c:pt idx="17">
                  <c:v>Belgium</c:v>
                </c:pt>
                <c:pt idx="18">
                  <c:v>Sweden</c:v>
                </c:pt>
                <c:pt idx="19">
                  <c:v>United Kingdom</c:v>
                </c:pt>
                <c:pt idx="20">
                  <c:v>Denmark</c:v>
                </c:pt>
                <c:pt idx="21">
                  <c:v>Germany</c:v>
                </c:pt>
                <c:pt idx="22">
                  <c:v>Czech Republic</c:v>
                </c:pt>
                <c:pt idx="23">
                  <c:v>Hungary</c:v>
                </c:pt>
                <c:pt idx="24">
                  <c:v>Slovakia</c:v>
                </c:pt>
                <c:pt idx="25">
                  <c:v>Bulgaria</c:v>
                </c:pt>
                <c:pt idx="26">
                  <c:v>Romania</c:v>
                </c:pt>
                <c:pt idx="27">
                  <c:v>Estonia</c:v>
                </c:pt>
                <c:pt idx="28">
                  <c:v>Lithuania</c:v>
                </c:pt>
                <c:pt idx="29">
                  <c:v>Latvia</c:v>
                </c:pt>
              </c:strCache>
            </c:strRef>
          </c:cat>
          <c:val>
            <c:numRef>
              <c:f>'Source for Fig_2'!$Y$12:$Y$41</c:f>
              <c:numCache>
                <c:formatCode>0.00</c:formatCode>
                <c:ptCount val="30"/>
                <c:pt idx="0">
                  <c:v>82.12780923852776</c:v>
                </c:pt>
                <c:pt idx="2">
                  <c:v>156.89943943898507</c:v>
                </c:pt>
                <c:pt idx="3">
                  <c:v>147.71610523028104</c:v>
                </c:pt>
                <c:pt idx="4">
                  <c:v>122.48467576907984</c:v>
                </c:pt>
                <c:pt idx="5">
                  <c:v>114.85489560212072</c:v>
                </c:pt>
                <c:pt idx="6">
                  <c:v>107.03684898237442</c:v>
                </c:pt>
                <c:pt idx="7">
                  <c:v>105.71180257632614</c:v>
                </c:pt>
                <c:pt idx="8">
                  <c:v>104.01655005601896</c:v>
                </c:pt>
                <c:pt idx="9">
                  <c:v>102.62300666742372</c:v>
                </c:pt>
                <c:pt idx="10">
                  <c:v>97.456390376522791</c:v>
                </c:pt>
                <c:pt idx="11">
                  <c:v>93.259339834681413</c:v>
                </c:pt>
                <c:pt idx="12">
                  <c:v>89.933400958899895</c:v>
                </c:pt>
                <c:pt idx="13">
                  <c:v>89.49236221563342</c:v>
                </c:pt>
                <c:pt idx="14">
                  <c:v>88.128237033017214</c:v>
                </c:pt>
                <c:pt idx="15">
                  <c:v>85.849327751894734</c:v>
                </c:pt>
                <c:pt idx="16">
                  <c:v>82.645482839057777</c:v>
                </c:pt>
                <c:pt idx="17">
                  <c:v>82.55784272737742</c:v>
                </c:pt>
                <c:pt idx="18">
                  <c:v>80.724363496181027</c:v>
                </c:pt>
                <c:pt idx="19">
                  <c:v>77.305204005275186</c:v>
                </c:pt>
                <c:pt idx="20">
                  <c:v>76.93383386294721</c:v>
                </c:pt>
                <c:pt idx="21">
                  <c:v>76.546723596118468</c:v>
                </c:pt>
                <c:pt idx="22">
                  <c:v>67.319431061342215</c:v>
                </c:pt>
                <c:pt idx="23">
                  <c:v>63.703076491728908</c:v>
                </c:pt>
                <c:pt idx="24">
                  <c:v>58.654322705445175</c:v>
                </c:pt>
                <c:pt idx="25">
                  <c:v>55.866587011864809</c:v>
                </c:pt>
                <c:pt idx="26">
                  <c:v>47.967455692263762</c:v>
                </c:pt>
                <c:pt idx="27">
                  <c:v>47.391635440233784</c:v>
                </c:pt>
                <c:pt idx="28">
                  <c:v>44.407345643928601</c:v>
                </c:pt>
                <c:pt idx="29">
                  <c:v>42.921772997116832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32832"/>
        <c:axId val="135528832"/>
      </c:barChart>
      <c:catAx>
        <c:axId val="13543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528832"/>
        <c:crosses val="autoZero"/>
        <c:auto val="0"/>
        <c:lblAlgn val="ctr"/>
        <c:lblOffset val="100"/>
        <c:tickLblSkip val="1"/>
        <c:noMultiLvlLbl val="0"/>
      </c:catAx>
      <c:valAx>
        <c:axId val="135528832"/>
        <c:scaling>
          <c:orientation val="minMax"/>
          <c:max val="16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35432832"/>
        <c:crosses val="autoZero"/>
        <c:crossBetween val="between"/>
        <c:majorUnit val="10"/>
        <c:min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383218301416026"/>
          <c:y val="0.16394910418806344"/>
          <c:w val="0.57587472862188527"/>
          <c:h val="0.81123222640648185"/>
        </c:manualLayout>
      </c:layout>
      <c:pieChart>
        <c:varyColors val="1"/>
        <c:ser>
          <c:idx val="0"/>
          <c:order val="0"/>
          <c:tx>
            <c:strRef>
              <c:f>'Figure 3'!$B$50</c:f>
              <c:strCache>
                <c:ptCount val="1"/>
                <c:pt idx="0">
                  <c:v>1990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Energy excluding transport
62.1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Transport including international aviation
15.0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Agriculture
10.8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Industrial processes
8.1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225477430555556E-2"/>
                  <c:y val="-3.44530577088716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Waste
3.7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74685329861111"/>
                  <c:y val="-3.4455770548061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Solvent and other product use
0.3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3'!$A$52:$A$57</c:f>
              <c:strCache>
                <c:ptCount val="6"/>
                <c:pt idx="0">
                  <c:v>Energy excluding transport</c:v>
                </c:pt>
                <c:pt idx="1">
                  <c:v>Transport including international aviation</c:v>
                </c:pt>
                <c:pt idx="2">
                  <c:v>Agriculture</c:v>
                </c:pt>
                <c:pt idx="3">
                  <c:v>Industrial processes</c:v>
                </c:pt>
                <c:pt idx="4">
                  <c:v>Waste</c:v>
                </c:pt>
                <c:pt idx="5">
                  <c:v>Solvent and other product use</c:v>
                </c:pt>
              </c:strCache>
            </c:strRef>
          </c:cat>
          <c:val>
            <c:numRef>
              <c:f>'Figure 3'!$B$52:$B$57</c:f>
              <c:numCache>
                <c:formatCode>#,##0</c:formatCode>
                <c:ptCount val="6"/>
                <c:pt idx="0">
                  <c:v>3542479.25</c:v>
                </c:pt>
                <c:pt idx="1">
                  <c:v>852473.57</c:v>
                </c:pt>
                <c:pt idx="2">
                  <c:v>617909.27</c:v>
                </c:pt>
                <c:pt idx="3">
                  <c:v>462084.76</c:v>
                </c:pt>
                <c:pt idx="4">
                  <c:v>210123.88</c:v>
                </c:pt>
                <c:pt idx="5">
                  <c:v>16948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859709733558144"/>
          <c:y val="0.19235236220472438"/>
          <c:w val="0.56280597066252847"/>
          <c:h val="0.74454527559055117"/>
        </c:manualLayout>
      </c:layout>
      <c:pieChart>
        <c:varyColors val="1"/>
        <c:ser>
          <c:idx val="1"/>
          <c:order val="0"/>
          <c:tx>
            <c:strRef>
              <c:f>'Figure 3'!$C$50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Energy excluding transport
57.9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Transport including international aviation
21.9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Agriculture
10.0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Industrial processes
6.8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0335286458333334E-2"/>
                  <c:y val="-1.72254774305555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Waste
3.0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309136284722222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Solvent and other product use
0.2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3'!$A$52:$A$57</c:f>
              <c:strCache>
                <c:ptCount val="6"/>
                <c:pt idx="0">
                  <c:v>Energy excluding transport</c:v>
                </c:pt>
                <c:pt idx="1">
                  <c:v>Transport including international aviation</c:v>
                </c:pt>
                <c:pt idx="2">
                  <c:v>Agriculture</c:v>
                </c:pt>
                <c:pt idx="3">
                  <c:v>Industrial processes</c:v>
                </c:pt>
                <c:pt idx="4">
                  <c:v>Waste</c:v>
                </c:pt>
                <c:pt idx="5">
                  <c:v>Solvent and other product use</c:v>
                </c:pt>
              </c:strCache>
            </c:strRef>
          </c:cat>
          <c:val>
            <c:numRef>
              <c:f>'Figure 3'!$C$52:$C$57</c:f>
              <c:numCache>
                <c:formatCode>#,##0</c:formatCode>
                <c:ptCount val="6"/>
                <c:pt idx="0">
                  <c:v>2711210.1</c:v>
                </c:pt>
                <c:pt idx="1">
                  <c:v>1027650.8200000001</c:v>
                </c:pt>
                <c:pt idx="2">
                  <c:v>470627.48</c:v>
                </c:pt>
                <c:pt idx="3">
                  <c:v>320736.89</c:v>
                </c:pt>
                <c:pt idx="4">
                  <c:v>142815.71</c:v>
                </c:pt>
                <c:pt idx="5">
                  <c:v>9902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104775</xdr:rowOff>
    </xdr:from>
    <xdr:to>
      <xdr:col>9</xdr:col>
      <xdr:colOff>771525</xdr:colOff>
      <xdr:row>27</xdr:row>
      <xdr:rowOff>79575</xdr:rowOff>
    </xdr:to>
    <xdr:graphicFrame macro="">
      <xdr:nvGraphicFramePr>
        <xdr:cNvPr id="11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9</xdr:col>
      <xdr:colOff>781050</xdr:colOff>
      <xdr:row>27</xdr:row>
      <xdr:rowOff>31950</xdr:rowOff>
    </xdr:to>
    <xdr:graphicFrame macro="">
      <xdr:nvGraphicFramePr>
        <xdr:cNvPr id="266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0.05167</cdr:x>
      <cdr:y>0.28197</cdr:y>
    </cdr:from>
    <cdr:to>
      <cdr:x>0.9925</cdr:x>
      <cdr:y>0.28197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93725" y="1024215"/>
          <a:ext cx="7169125" cy="0"/>
        </a:xfrm>
        <a:prstGeom xmlns:a="http://schemas.openxmlformats.org/drawingml/2006/main" prst="line">
          <a:avLst/>
        </a:prstGeom>
        <a:ln xmlns:a="http://schemas.openxmlformats.org/drawingml/2006/main" w="19050">
          <a:prstDash val="sysDash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0.43442</cdr:x>
      <cdr:y>0.21988</cdr:y>
    </cdr:from>
    <cdr:to>
      <cdr:x>0.60647</cdr:x>
      <cdr:y>0.2709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310280" y="798675"/>
          <a:ext cx="1311021" cy="185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1100">
              <a:solidFill>
                <a:schemeClr val="accent2">
                  <a:lumMod val="75000"/>
                </a:schemeClr>
              </a:solidFill>
            </a:rPr>
            <a:t>1990 = 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38099</xdr:rowOff>
    </xdr:from>
    <xdr:to>
      <xdr:col>9</xdr:col>
      <xdr:colOff>486000</xdr:colOff>
      <xdr:row>27</xdr:row>
      <xdr:rowOff>76200</xdr:rowOff>
    </xdr:to>
    <xdr:grpSp>
      <xdr:nvGrpSpPr>
        <xdr:cNvPr id="2" name="Group 1"/>
        <xdr:cNvGrpSpPr/>
      </xdr:nvGrpSpPr>
      <xdr:grpSpPr>
        <a:xfrm>
          <a:off x="609600" y="533399"/>
          <a:ext cx="7344000" cy="3695701"/>
          <a:chOff x="609600" y="533399"/>
          <a:chExt cx="7344000" cy="3695701"/>
        </a:xfrm>
      </xdr:grpSpPr>
      <xdr:graphicFrame macro="">
        <xdr:nvGraphicFramePr>
          <xdr:cNvPr id="33972" name="Chart 2"/>
          <xdr:cNvGraphicFramePr>
            <a:graphicFrameLocks/>
          </xdr:cNvGraphicFramePr>
        </xdr:nvGraphicFramePr>
        <xdr:xfrm>
          <a:off x="609600" y="542925"/>
          <a:ext cx="3686400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3973" name="Chart 4"/>
          <xdr:cNvGraphicFramePr>
            <a:graphicFrameLocks/>
          </xdr:cNvGraphicFramePr>
        </xdr:nvGraphicFramePr>
        <xdr:xfrm>
          <a:off x="4267200" y="533399"/>
          <a:ext cx="3686400" cy="36864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0.35031</cdr:x>
      <cdr:y>0.04565</cdr:y>
    </cdr:from>
    <cdr:to>
      <cdr:x>0.58179</cdr:x>
      <cdr:y>0.11304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62174" y="200024"/>
          <a:ext cx="142875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0.37809</cdr:x>
      <cdr:y>0.02609</cdr:y>
    </cdr:from>
    <cdr:to>
      <cdr:x>0.58796</cdr:x>
      <cdr:y>0.1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33624" y="114299"/>
          <a:ext cx="12954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       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AFAC"/>
      </a:accent1>
      <a:accent2>
        <a:srgbClr val="6A2E91"/>
      </a:accent2>
      <a:accent3>
        <a:srgbClr val="4E72B8"/>
      </a:accent3>
      <a:accent4>
        <a:srgbClr val="E1D921"/>
      </a:accent4>
      <a:accent5>
        <a:srgbClr val="B9D981"/>
      </a:accent5>
      <a:accent6>
        <a:srgbClr val="B7E2E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65"/>
  <sheetViews>
    <sheetView showGridLines="0" tabSelected="1" zoomScaleNormal="100" workbookViewId="0">
      <selection activeCell="B2" sqref="B2"/>
    </sheetView>
  </sheetViews>
  <sheetFormatPr defaultRowHeight="12" x14ac:dyDescent="0.25"/>
  <cols>
    <col min="1" max="256" width="12.85546875" style="1" customWidth="1"/>
    <col min="257" max="16384" width="9.140625" style="1"/>
  </cols>
  <sheetData>
    <row r="2" spans="2:2" ht="15" x14ac:dyDescent="0.25">
      <c r="B2" s="54" t="s">
        <v>97</v>
      </c>
    </row>
    <row r="3" spans="2:2" x14ac:dyDescent="0.25">
      <c r="B3" s="1" t="s">
        <v>96</v>
      </c>
    </row>
    <row r="19" spans="2:22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x14ac:dyDescent="0.25">
      <c r="B29" s="55" t="s">
        <v>98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50" spans="1:24" x14ac:dyDescent="0.2">
      <c r="A50" s="34" t="s">
        <v>65</v>
      </c>
      <c r="B50" s="35">
        <v>42187.750196759254</v>
      </c>
      <c r="C50" s="49"/>
      <c r="D50" s="49"/>
      <c r="E50" s="49"/>
      <c r="F50" s="49"/>
      <c r="G50" s="2"/>
      <c r="H50" s="2"/>
    </row>
    <row r="51" spans="1:24" x14ac:dyDescent="0.2">
      <c r="A51" s="34" t="s">
        <v>64</v>
      </c>
      <c r="B51" s="35">
        <v>42201.463595138892</v>
      </c>
      <c r="C51" s="49"/>
      <c r="D51" s="49"/>
      <c r="E51" s="49"/>
      <c r="F51" s="49"/>
      <c r="G51" s="2"/>
      <c r="H51" s="2"/>
    </row>
    <row r="52" spans="1:24" x14ac:dyDescent="0.2">
      <c r="A52" s="34" t="s">
        <v>63</v>
      </c>
      <c r="B52" s="34" t="s">
        <v>62</v>
      </c>
      <c r="C52" s="49"/>
      <c r="D52" s="49"/>
      <c r="E52" s="49"/>
      <c r="F52" s="49"/>
      <c r="G52" s="2"/>
      <c r="H52" s="2"/>
    </row>
    <row r="53" spans="1:24" x14ac:dyDescent="0.2">
      <c r="A53" s="49"/>
      <c r="B53" s="49"/>
      <c r="C53" s="49"/>
      <c r="D53" s="49"/>
      <c r="E53" s="49"/>
      <c r="F53" s="49"/>
      <c r="G53" s="2"/>
      <c r="H53" s="2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4" x14ac:dyDescent="0.2">
      <c r="A54" s="34" t="s">
        <v>61</v>
      </c>
      <c r="B54" s="36" t="s">
        <v>94</v>
      </c>
      <c r="C54" s="49"/>
      <c r="D54" s="49"/>
      <c r="E54" s="49"/>
      <c r="F54" s="49"/>
      <c r="G54" s="2"/>
      <c r="H54" s="2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4" x14ac:dyDescent="0.2">
      <c r="A55" s="34" t="s">
        <v>59</v>
      </c>
      <c r="B55" s="36" t="s">
        <v>93</v>
      </c>
      <c r="C55" s="49"/>
      <c r="D55" s="49"/>
      <c r="E55" s="49"/>
      <c r="F55" s="49"/>
      <c r="G55" s="2"/>
      <c r="H55" s="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4" x14ac:dyDescent="0.2">
      <c r="A56" s="34" t="s">
        <v>57</v>
      </c>
      <c r="B56" s="36" t="s">
        <v>92</v>
      </c>
      <c r="C56" s="49"/>
      <c r="D56" s="49"/>
      <c r="E56" s="49"/>
      <c r="F56" s="49"/>
      <c r="G56" s="2"/>
      <c r="H56" s="2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4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4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4" x14ac:dyDescent="0.25">
      <c r="A59" s="4"/>
      <c r="B59" s="5">
        <v>1990</v>
      </c>
      <c r="C59" s="5">
        <v>1991</v>
      </c>
      <c r="D59" s="5">
        <v>1992</v>
      </c>
      <c r="E59" s="5">
        <v>1993</v>
      </c>
      <c r="F59" s="5">
        <v>1994</v>
      </c>
      <c r="G59" s="5">
        <v>1995</v>
      </c>
      <c r="H59" s="5">
        <v>1996</v>
      </c>
      <c r="I59" s="5">
        <v>1997</v>
      </c>
      <c r="J59" s="5">
        <v>1998</v>
      </c>
      <c r="K59" s="5">
        <v>1999</v>
      </c>
      <c r="L59" s="5">
        <v>2000</v>
      </c>
      <c r="M59" s="5">
        <v>2001</v>
      </c>
      <c r="N59" s="5">
        <v>2002</v>
      </c>
      <c r="O59" s="5">
        <v>2003</v>
      </c>
      <c r="P59" s="5">
        <v>2004</v>
      </c>
      <c r="Q59" s="5">
        <v>2005</v>
      </c>
      <c r="R59" s="5">
        <v>2006</v>
      </c>
      <c r="S59" s="5">
        <v>2007</v>
      </c>
      <c r="T59" s="5">
        <v>2008</v>
      </c>
      <c r="U59" s="5">
        <v>2009</v>
      </c>
      <c r="V59" s="5">
        <v>2010</v>
      </c>
      <c r="W59" s="5">
        <v>2011</v>
      </c>
      <c r="X59" s="5">
        <v>2012</v>
      </c>
    </row>
    <row r="60" spans="1:24" x14ac:dyDescent="0.25">
      <c r="A60" s="1" t="s">
        <v>83</v>
      </c>
      <c r="B60" s="3">
        <f t="shared" ref="B60:X60" si="0">(B61/$B$61)*100</f>
        <v>100</v>
      </c>
      <c r="C60" s="3">
        <f t="shared" si="0"/>
        <v>98.159950333390626</v>
      </c>
      <c r="D60" s="3">
        <f t="shared" si="0"/>
        <v>94.837618949074169</v>
      </c>
      <c r="E60" s="3">
        <f t="shared" si="0"/>
        <v>93.122612688135078</v>
      </c>
      <c r="F60" s="3">
        <f t="shared" si="0"/>
        <v>92.735206119936436</v>
      </c>
      <c r="G60" s="3">
        <f t="shared" si="0"/>
        <v>93.766770372604796</v>
      </c>
      <c r="H60" s="3">
        <f t="shared" si="0"/>
        <v>95.731337315547819</v>
      </c>
      <c r="I60" s="3">
        <f t="shared" si="0"/>
        <v>94.067716353152036</v>
      </c>
      <c r="J60" s="3">
        <f t="shared" si="0"/>
        <v>93.511948397234661</v>
      </c>
      <c r="K60" s="3">
        <f t="shared" si="0"/>
        <v>91.752221142682757</v>
      </c>
      <c r="L60" s="3">
        <f t="shared" si="0"/>
        <v>92.059656051714995</v>
      </c>
      <c r="M60" s="3">
        <f t="shared" si="0"/>
        <v>92.916896117516245</v>
      </c>
      <c r="N60" s="3">
        <f t="shared" si="0"/>
        <v>92.146642768703018</v>
      </c>
      <c r="O60" s="3">
        <f t="shared" si="0"/>
        <v>93.726258413684974</v>
      </c>
      <c r="P60" s="3">
        <f t="shared" si="0"/>
        <v>93.904265505908413</v>
      </c>
      <c r="Q60" s="3">
        <f t="shared" si="0"/>
        <v>93.320788071595672</v>
      </c>
      <c r="R60" s="3">
        <f t="shared" si="0"/>
        <v>93.314474519556228</v>
      </c>
      <c r="S60" s="3">
        <f t="shared" si="0"/>
        <v>92.413390342369894</v>
      </c>
      <c r="T60" s="3">
        <f t="shared" si="0"/>
        <v>90.411292840081231</v>
      </c>
      <c r="U60" s="3">
        <f t="shared" si="0"/>
        <v>83.819593758001545</v>
      </c>
      <c r="V60" s="3">
        <f t="shared" si="0"/>
        <v>85.733126155292339</v>
      </c>
      <c r="W60" s="3">
        <f t="shared" si="0"/>
        <v>83.201742540362886</v>
      </c>
      <c r="X60" s="3">
        <f t="shared" si="0"/>
        <v>82.127737187873763</v>
      </c>
    </row>
    <row r="61" spans="1:24" x14ac:dyDescent="0.25">
      <c r="A61" s="4" t="s">
        <v>95</v>
      </c>
      <c r="B61" s="6">
        <f>env_air_gge!B12</f>
        <v>5702.02</v>
      </c>
      <c r="C61" s="6">
        <f>env_air_gge!C12</f>
        <v>5597.1</v>
      </c>
      <c r="D61" s="6">
        <f>env_air_gge!D12</f>
        <v>5407.66</v>
      </c>
      <c r="E61" s="6">
        <f>env_air_gge!E12</f>
        <v>5309.87</v>
      </c>
      <c r="F61" s="6">
        <f>env_air_gge!F12</f>
        <v>5287.78</v>
      </c>
      <c r="G61" s="6">
        <f>env_air_gge!G12</f>
        <v>5346.6</v>
      </c>
      <c r="H61" s="6">
        <f>env_air_gge!H12</f>
        <v>5458.62</v>
      </c>
      <c r="I61" s="6">
        <f>env_air_gge!I12</f>
        <v>5363.76</v>
      </c>
      <c r="J61" s="6">
        <f>env_air_gge!J12</f>
        <v>5332.07</v>
      </c>
      <c r="K61" s="6">
        <f>env_air_gge!K12</f>
        <v>5231.7299999999996</v>
      </c>
      <c r="L61" s="6">
        <f>env_air_gge!L12</f>
        <v>5249.26</v>
      </c>
      <c r="M61" s="6">
        <f>env_air_gge!M12</f>
        <v>5298.14</v>
      </c>
      <c r="N61" s="6">
        <f>env_air_gge!N12</f>
        <v>5254.22</v>
      </c>
      <c r="O61" s="6">
        <f>env_air_gge!O12</f>
        <v>5344.29</v>
      </c>
      <c r="P61" s="6">
        <f>env_air_gge!P12</f>
        <v>5354.44</v>
      </c>
      <c r="Q61" s="6">
        <f>env_air_gge!Q12</f>
        <v>5321.17</v>
      </c>
      <c r="R61" s="6">
        <f>env_air_gge!R12</f>
        <v>5320.81</v>
      </c>
      <c r="S61" s="6">
        <f>env_air_gge!S12</f>
        <v>5269.43</v>
      </c>
      <c r="T61" s="6">
        <f>env_air_gge!T12</f>
        <v>5155.2700000000004</v>
      </c>
      <c r="U61" s="6">
        <f>env_air_gge!U12</f>
        <v>4779.41</v>
      </c>
      <c r="V61" s="6">
        <f>env_air_gge!V12</f>
        <v>4888.5200000000004</v>
      </c>
      <c r="W61" s="6">
        <f>env_air_gge!W12</f>
        <v>4744.18</v>
      </c>
      <c r="X61" s="6">
        <f>env_air_gge!X12</f>
        <v>4682.9399999999996</v>
      </c>
    </row>
    <row r="62" spans="1:24" x14ac:dyDescent="0.25">
      <c r="A62" s="1" t="s">
        <v>84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X62" s="17">
        <f>(X61-B61)/B61</f>
        <v>-0.17872262812126241</v>
      </c>
    </row>
    <row r="63" spans="1:24" x14ac:dyDescent="0.25">
      <c r="A63" s="1" t="s">
        <v>85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X63" s="18">
        <f>X61-B61</f>
        <v>-1019.0800000000008</v>
      </c>
    </row>
    <row r="64" spans="1:24" x14ac:dyDescent="0.25">
      <c r="A64" s="1" t="s">
        <v>86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17">
        <f>(T61-U61)/T61</f>
        <v>7.2907917529052901E-2</v>
      </c>
      <c r="V64" s="3"/>
    </row>
    <row r="65" spans="1:22" x14ac:dyDescent="0.25">
      <c r="A65" s="1" t="s">
        <v>87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19">
        <f>U61-T61</f>
        <v>-375.86000000000058</v>
      </c>
      <c r="V65" s="3"/>
    </row>
  </sheetData>
  <pageMargins left="0.75" right="0.75" top="1" bottom="1" header="0.5" footer="0.5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8"/>
  <sheetViews>
    <sheetView showGridLines="0" zoomScaleNormal="100" workbookViewId="0">
      <selection activeCell="B5" sqref="B5:I40"/>
    </sheetView>
  </sheetViews>
  <sheetFormatPr defaultRowHeight="12" x14ac:dyDescent="0.2"/>
  <cols>
    <col min="1" max="1" width="12.85546875" style="61" customWidth="1"/>
    <col min="2" max="2" width="13.85546875" style="8" customWidth="1"/>
    <col min="3" max="256" width="12.85546875" style="8" customWidth="1"/>
    <col min="257" max="16384" width="9.140625" style="8"/>
  </cols>
  <sheetData>
    <row r="1" spans="2:11" x14ac:dyDescent="0.2">
      <c r="B1" s="9"/>
      <c r="C1" s="9"/>
      <c r="D1" s="9"/>
      <c r="E1" s="9"/>
    </row>
    <row r="2" spans="2:11" ht="15" x14ac:dyDescent="0.25">
      <c r="B2" s="63" t="s">
        <v>99</v>
      </c>
    </row>
    <row r="3" spans="2:11" ht="13.5" x14ac:dyDescent="0.25">
      <c r="B3" s="62" t="s">
        <v>101</v>
      </c>
    </row>
    <row r="4" spans="2:11" x14ac:dyDescent="0.2">
      <c r="B4" s="23"/>
    </row>
    <row r="5" spans="2:11" ht="36" x14ac:dyDescent="0.2">
      <c r="B5" s="66"/>
      <c r="C5" s="110">
        <v>1990</v>
      </c>
      <c r="D5" s="111">
        <v>1995</v>
      </c>
      <c r="E5" s="112">
        <v>2000</v>
      </c>
      <c r="F5" s="112">
        <v>2005</v>
      </c>
      <c r="G5" s="112">
        <v>2010</v>
      </c>
      <c r="H5" s="112">
        <v>2012</v>
      </c>
      <c r="I5" s="84" t="s">
        <v>108</v>
      </c>
    </row>
    <row r="6" spans="2:11" x14ac:dyDescent="0.2">
      <c r="B6" s="56" t="s">
        <v>68</v>
      </c>
      <c r="C6" s="93">
        <v>5702.02</v>
      </c>
      <c r="D6" s="68">
        <v>5346.6</v>
      </c>
      <c r="E6" s="68">
        <v>5249.26</v>
      </c>
      <c r="F6" s="68">
        <v>5321.17</v>
      </c>
      <c r="G6" s="68">
        <v>4888.5200000000004</v>
      </c>
      <c r="H6" s="68">
        <v>4682.9399999999996</v>
      </c>
      <c r="I6" s="85">
        <v>100</v>
      </c>
    </row>
    <row r="7" spans="2:11" x14ac:dyDescent="0.2">
      <c r="B7" s="57" t="s">
        <v>13</v>
      </c>
      <c r="C7" s="94">
        <v>146.05000000000001</v>
      </c>
      <c r="D7" s="69">
        <v>153.21</v>
      </c>
      <c r="E7" s="69">
        <v>150.51</v>
      </c>
      <c r="F7" s="69">
        <v>145.61000000000001</v>
      </c>
      <c r="G7" s="69">
        <v>134.75</v>
      </c>
      <c r="H7" s="69">
        <v>120.58</v>
      </c>
      <c r="I7" s="86">
        <v>2.5748781748218001</v>
      </c>
      <c r="K7" s="83"/>
    </row>
    <row r="8" spans="2:11" x14ac:dyDescent="0.2">
      <c r="B8" s="58" t="s">
        <v>4</v>
      </c>
      <c r="C8" s="95">
        <v>110.54</v>
      </c>
      <c r="D8" s="70">
        <v>76.91</v>
      </c>
      <c r="E8" s="70">
        <v>59.91</v>
      </c>
      <c r="F8" s="70">
        <v>64.430000000000007</v>
      </c>
      <c r="G8" s="70">
        <v>60.98</v>
      </c>
      <c r="H8" s="70">
        <v>61.76</v>
      </c>
      <c r="I8" s="87">
        <v>1.3188296241250155</v>
      </c>
    </row>
    <row r="9" spans="2:11" x14ac:dyDescent="0.2">
      <c r="B9" s="58" t="s">
        <v>7</v>
      </c>
      <c r="C9" s="95">
        <v>196.71</v>
      </c>
      <c r="D9" s="70">
        <v>152.38</v>
      </c>
      <c r="E9" s="70">
        <v>146.97</v>
      </c>
      <c r="F9" s="70">
        <v>147.03</v>
      </c>
      <c r="G9" s="70">
        <v>138.05000000000001</v>
      </c>
      <c r="H9" s="70">
        <v>132.43</v>
      </c>
      <c r="I9" s="87">
        <v>2.8279243381294661</v>
      </c>
    </row>
    <row r="10" spans="2:11" x14ac:dyDescent="0.2">
      <c r="B10" s="58" t="s">
        <v>11</v>
      </c>
      <c r="C10" s="95">
        <v>70.42</v>
      </c>
      <c r="D10" s="70">
        <v>78.03</v>
      </c>
      <c r="E10" s="70">
        <v>70.92</v>
      </c>
      <c r="F10" s="70">
        <v>66.680000000000007</v>
      </c>
      <c r="G10" s="70">
        <v>63.85</v>
      </c>
      <c r="H10" s="70">
        <v>54.17</v>
      </c>
      <c r="I10" s="87">
        <v>1.1567519549684602</v>
      </c>
    </row>
    <row r="11" spans="2:11" x14ac:dyDescent="0.2">
      <c r="B11" s="58" t="s">
        <v>8</v>
      </c>
      <c r="C11" s="95">
        <v>1260.19</v>
      </c>
      <c r="D11" s="70">
        <v>1132.98</v>
      </c>
      <c r="E11" s="70">
        <v>1060.0899999999999</v>
      </c>
      <c r="F11" s="70">
        <v>1017.77</v>
      </c>
      <c r="G11" s="70">
        <v>971.11</v>
      </c>
      <c r="H11" s="70">
        <v>964.63</v>
      </c>
      <c r="I11" s="87">
        <v>20.59881185750832</v>
      </c>
    </row>
    <row r="12" spans="2:11" x14ac:dyDescent="0.2">
      <c r="B12" s="58" t="s">
        <v>3</v>
      </c>
      <c r="C12" s="95">
        <v>40.729999999999997</v>
      </c>
      <c r="D12" s="70">
        <v>20.12</v>
      </c>
      <c r="E12" s="70">
        <v>17.23</v>
      </c>
      <c r="F12" s="70">
        <v>18.57</v>
      </c>
      <c r="G12" s="70">
        <v>20.010000000000002</v>
      </c>
      <c r="H12" s="70">
        <v>19.3</v>
      </c>
      <c r="I12" s="87">
        <v>0.41213425753906735</v>
      </c>
    </row>
    <row r="13" spans="2:11" x14ac:dyDescent="0.2">
      <c r="B13" s="58" t="s">
        <v>24</v>
      </c>
      <c r="C13" s="95">
        <v>56.33</v>
      </c>
      <c r="D13" s="70">
        <v>60.07</v>
      </c>
      <c r="E13" s="70">
        <v>70.05</v>
      </c>
      <c r="F13" s="70">
        <v>72.180000000000007</v>
      </c>
      <c r="G13" s="70">
        <v>64.23</v>
      </c>
      <c r="H13" s="70">
        <v>60.29</v>
      </c>
      <c r="I13" s="87">
        <v>1.2874390874109001</v>
      </c>
    </row>
    <row r="14" spans="2:11" x14ac:dyDescent="0.2">
      <c r="B14" s="58" t="s">
        <v>25</v>
      </c>
      <c r="C14" s="95">
        <v>107.4</v>
      </c>
      <c r="D14" s="70">
        <v>112.35</v>
      </c>
      <c r="E14" s="70">
        <v>129.1</v>
      </c>
      <c r="F14" s="70">
        <v>137.72</v>
      </c>
      <c r="G14" s="70">
        <v>119.99</v>
      </c>
      <c r="H14" s="70">
        <v>113.53</v>
      </c>
      <c r="I14" s="87">
        <v>2.4243317232336952</v>
      </c>
    </row>
    <row r="15" spans="2:11" x14ac:dyDescent="0.2">
      <c r="B15" s="58" t="s">
        <v>27</v>
      </c>
      <c r="C15" s="95">
        <v>289.37</v>
      </c>
      <c r="D15" s="70">
        <v>329.39</v>
      </c>
      <c r="E15" s="70">
        <v>390.18</v>
      </c>
      <c r="F15" s="70">
        <v>443.42</v>
      </c>
      <c r="G15" s="70">
        <v>360.01</v>
      </c>
      <c r="H15" s="70">
        <v>354.43</v>
      </c>
      <c r="I15" s="87">
        <v>7.568536005159153</v>
      </c>
    </row>
    <row r="16" spans="2:11" x14ac:dyDescent="0.2">
      <c r="B16" s="58" t="s">
        <v>14</v>
      </c>
      <c r="C16" s="95">
        <v>566.1</v>
      </c>
      <c r="D16" s="70">
        <v>563.91999999999996</v>
      </c>
      <c r="E16" s="70">
        <v>574.99</v>
      </c>
      <c r="F16" s="70">
        <v>574.65</v>
      </c>
      <c r="G16" s="70">
        <v>532.6</v>
      </c>
      <c r="H16" s="70">
        <v>506.62</v>
      </c>
      <c r="I16" s="87">
        <v>10.818417489867477</v>
      </c>
    </row>
    <row r="17" spans="2:9" x14ac:dyDescent="0.2">
      <c r="B17" s="58" t="s">
        <v>69</v>
      </c>
      <c r="C17" s="95">
        <v>32.32</v>
      </c>
      <c r="D17" s="70">
        <v>23.73</v>
      </c>
      <c r="E17" s="70">
        <v>26.85</v>
      </c>
      <c r="F17" s="70">
        <v>30.95</v>
      </c>
      <c r="G17" s="70">
        <v>29.18</v>
      </c>
      <c r="H17" s="70">
        <v>26.71</v>
      </c>
      <c r="I17" s="87">
        <v>0.57036818750613938</v>
      </c>
    </row>
    <row r="18" spans="2:9" x14ac:dyDescent="0.2">
      <c r="B18" s="58" t="s">
        <v>16</v>
      </c>
      <c r="C18" s="95">
        <v>523.25</v>
      </c>
      <c r="D18" s="70">
        <v>536.05999999999995</v>
      </c>
      <c r="E18" s="70">
        <v>559.33000000000004</v>
      </c>
      <c r="F18" s="70">
        <v>583.44000000000005</v>
      </c>
      <c r="G18" s="70">
        <v>509.35</v>
      </c>
      <c r="H18" s="70">
        <v>470.58</v>
      </c>
      <c r="I18" s="87">
        <v>10.048815487706442</v>
      </c>
    </row>
    <row r="19" spans="2:9" x14ac:dyDescent="0.2">
      <c r="B19" s="58" t="s">
        <v>30</v>
      </c>
      <c r="C19" s="95">
        <v>6.82</v>
      </c>
      <c r="D19" s="70">
        <v>8.33</v>
      </c>
      <c r="E19" s="70">
        <v>9.73</v>
      </c>
      <c r="F19" s="70">
        <v>10.78</v>
      </c>
      <c r="G19" s="70">
        <v>10.82</v>
      </c>
      <c r="H19" s="70">
        <v>10.07</v>
      </c>
      <c r="I19" s="87">
        <v>0.21503585354499527</v>
      </c>
    </row>
    <row r="20" spans="2:9" x14ac:dyDescent="0.2">
      <c r="B20" s="58" t="s">
        <v>1</v>
      </c>
      <c r="C20" s="95">
        <v>26.44</v>
      </c>
      <c r="D20" s="70">
        <v>12.58</v>
      </c>
      <c r="E20" s="70">
        <v>10.08</v>
      </c>
      <c r="F20" s="70">
        <v>11.24</v>
      </c>
      <c r="G20" s="70">
        <v>12.35</v>
      </c>
      <c r="H20" s="70">
        <v>11.35</v>
      </c>
      <c r="I20" s="87">
        <v>0.24236911000354477</v>
      </c>
    </row>
    <row r="21" spans="2:9" x14ac:dyDescent="0.2">
      <c r="B21" s="58" t="s">
        <v>0</v>
      </c>
      <c r="C21" s="95">
        <v>49.12</v>
      </c>
      <c r="D21" s="70">
        <v>22.19</v>
      </c>
      <c r="E21" s="70">
        <v>19.7</v>
      </c>
      <c r="F21" s="70">
        <v>23.46</v>
      </c>
      <c r="G21" s="70">
        <v>21.27</v>
      </c>
      <c r="H21" s="70">
        <v>21.81</v>
      </c>
      <c r="I21" s="87">
        <v>0.46573306512575441</v>
      </c>
    </row>
    <row r="22" spans="2:9" x14ac:dyDescent="0.2">
      <c r="B22" s="58" t="s">
        <v>15</v>
      </c>
      <c r="C22" s="95">
        <v>13.3</v>
      </c>
      <c r="D22" s="70">
        <v>10.75</v>
      </c>
      <c r="E22" s="70">
        <v>10.73</v>
      </c>
      <c r="F22" s="70">
        <v>14.41</v>
      </c>
      <c r="G22" s="70">
        <v>13.56</v>
      </c>
      <c r="H22" s="70">
        <v>12.96</v>
      </c>
      <c r="I22" s="87">
        <v>0.27674922164281418</v>
      </c>
    </row>
    <row r="23" spans="2:9" x14ac:dyDescent="0.2">
      <c r="B23" s="58" t="s">
        <v>6</v>
      </c>
      <c r="C23" s="95">
        <v>98.08</v>
      </c>
      <c r="D23" s="70">
        <v>79.010000000000005</v>
      </c>
      <c r="E23" s="70">
        <v>77.180000000000007</v>
      </c>
      <c r="F23" s="70">
        <v>79.16</v>
      </c>
      <c r="G23" s="70">
        <v>68.319999999999993</v>
      </c>
      <c r="H23" s="70">
        <v>62.48</v>
      </c>
      <c r="I23" s="87">
        <v>1.3342045808829497</v>
      </c>
    </row>
    <row r="24" spans="2:9" x14ac:dyDescent="0.2">
      <c r="B24" s="58" t="s">
        <v>29</v>
      </c>
      <c r="C24" s="95">
        <v>2.2000000000000002</v>
      </c>
      <c r="D24" s="70">
        <v>2.76</v>
      </c>
      <c r="E24" s="70">
        <v>2.9</v>
      </c>
      <c r="F24" s="70">
        <v>3.26</v>
      </c>
      <c r="G24" s="70">
        <v>3.32</v>
      </c>
      <c r="H24" s="70">
        <v>3.46</v>
      </c>
      <c r="I24" s="87">
        <v>7.3885208864516744E-2</v>
      </c>
    </row>
    <row r="25" spans="2:9" x14ac:dyDescent="0.2">
      <c r="B25" s="58" t="s">
        <v>17</v>
      </c>
      <c r="C25" s="95">
        <v>216.41</v>
      </c>
      <c r="D25" s="70">
        <v>230.77</v>
      </c>
      <c r="E25" s="70">
        <v>222.81</v>
      </c>
      <c r="F25" s="70">
        <v>220.36</v>
      </c>
      <c r="G25" s="70">
        <v>219.49</v>
      </c>
      <c r="H25" s="70">
        <v>201.82</v>
      </c>
      <c r="I25" s="87">
        <v>4.3096857956753665</v>
      </c>
    </row>
    <row r="26" spans="2:9" x14ac:dyDescent="0.2">
      <c r="B26" s="58" t="s">
        <v>23</v>
      </c>
      <c r="C26" s="95">
        <v>78.98</v>
      </c>
      <c r="D26" s="70">
        <v>81.09</v>
      </c>
      <c r="E26" s="70">
        <v>81.99</v>
      </c>
      <c r="F26" s="70">
        <v>94.56</v>
      </c>
      <c r="G26" s="70">
        <v>86.88</v>
      </c>
      <c r="H26" s="70">
        <v>82.15</v>
      </c>
      <c r="I26" s="87">
        <v>1.7542398578670668</v>
      </c>
    </row>
    <row r="27" spans="2:9" x14ac:dyDescent="0.2">
      <c r="B27" s="58" t="s">
        <v>10</v>
      </c>
      <c r="C27" s="95">
        <v>467.02</v>
      </c>
      <c r="D27" s="70">
        <v>441.89</v>
      </c>
      <c r="E27" s="70">
        <v>396.91</v>
      </c>
      <c r="F27" s="70">
        <v>399.77</v>
      </c>
      <c r="G27" s="70">
        <v>408.97</v>
      </c>
      <c r="H27" s="70">
        <v>400.94</v>
      </c>
      <c r="I27" s="87">
        <v>8.5617155035084807</v>
      </c>
    </row>
    <row r="28" spans="2:9" x14ac:dyDescent="0.2">
      <c r="B28" s="58" t="s">
        <v>26</v>
      </c>
      <c r="C28" s="95">
        <v>62.34</v>
      </c>
      <c r="D28" s="70">
        <v>73.13</v>
      </c>
      <c r="E28" s="70">
        <v>86.22</v>
      </c>
      <c r="F28" s="70">
        <v>90.08</v>
      </c>
      <c r="G28" s="70">
        <v>73.36</v>
      </c>
      <c r="H28" s="70">
        <v>71.599999999999994</v>
      </c>
      <c r="I28" s="87">
        <v>1.528954033150115</v>
      </c>
    </row>
    <row r="29" spans="2:9" x14ac:dyDescent="0.2">
      <c r="B29" s="58" t="s">
        <v>2</v>
      </c>
      <c r="C29" s="95">
        <v>248.49</v>
      </c>
      <c r="D29" s="70">
        <v>175.92</v>
      </c>
      <c r="E29" s="70">
        <v>134.54</v>
      </c>
      <c r="F29" s="70">
        <v>141.72999999999999</v>
      </c>
      <c r="G29" s="70">
        <v>116.32</v>
      </c>
      <c r="H29" s="70">
        <v>119.19</v>
      </c>
      <c r="I29" s="87">
        <v>2.545195966636344</v>
      </c>
    </row>
    <row r="30" spans="2:9" x14ac:dyDescent="0.2">
      <c r="B30" s="58" t="s">
        <v>20</v>
      </c>
      <c r="C30" s="95">
        <v>18.489999999999998</v>
      </c>
      <c r="D30" s="70">
        <v>18.61</v>
      </c>
      <c r="E30" s="70">
        <v>19.02</v>
      </c>
      <c r="F30" s="70">
        <v>20.38</v>
      </c>
      <c r="G30" s="70">
        <v>19.489999999999998</v>
      </c>
      <c r="H30" s="70">
        <v>18.98</v>
      </c>
      <c r="I30" s="87">
        <v>0.40530094342443002</v>
      </c>
    </row>
    <row r="31" spans="2:9" x14ac:dyDescent="0.2">
      <c r="B31" s="58" t="s">
        <v>5</v>
      </c>
      <c r="C31" s="95">
        <v>73.67</v>
      </c>
      <c r="D31" s="70">
        <v>53.52</v>
      </c>
      <c r="E31" s="70">
        <v>49.17</v>
      </c>
      <c r="F31" s="70">
        <v>50.55</v>
      </c>
      <c r="G31" s="70">
        <v>45.61</v>
      </c>
      <c r="H31" s="70">
        <v>43.21</v>
      </c>
      <c r="I31" s="87">
        <v>0.9227109465421296</v>
      </c>
    </row>
    <row r="32" spans="2:9" x14ac:dyDescent="0.2">
      <c r="B32" s="58" t="s">
        <v>21</v>
      </c>
      <c r="C32" s="95">
        <v>71.349999999999994</v>
      </c>
      <c r="D32" s="70">
        <v>71.680000000000007</v>
      </c>
      <c r="E32" s="70">
        <v>70.27</v>
      </c>
      <c r="F32" s="70">
        <v>69.930000000000007</v>
      </c>
      <c r="G32" s="70">
        <v>76.069999999999993</v>
      </c>
      <c r="H32" s="70">
        <v>62.88</v>
      </c>
      <c r="I32" s="87">
        <v>1.3427462235262466</v>
      </c>
    </row>
    <row r="33" spans="2:9" x14ac:dyDescent="0.2">
      <c r="B33" s="59" t="s">
        <v>12</v>
      </c>
      <c r="C33" s="96">
        <v>74.09</v>
      </c>
      <c r="D33" s="71">
        <v>75.63</v>
      </c>
      <c r="E33" s="71">
        <v>70.52</v>
      </c>
      <c r="F33" s="71">
        <v>68.87</v>
      </c>
      <c r="G33" s="71">
        <v>67.22</v>
      </c>
      <c r="H33" s="71">
        <v>59.8</v>
      </c>
      <c r="I33" s="88">
        <v>1.2769755751728615</v>
      </c>
    </row>
    <row r="34" spans="2:9" x14ac:dyDescent="0.2">
      <c r="B34" s="60" t="s">
        <v>9</v>
      </c>
      <c r="C34" s="97">
        <v>795.8</v>
      </c>
      <c r="D34" s="72">
        <v>749.58</v>
      </c>
      <c r="E34" s="72">
        <v>731.36</v>
      </c>
      <c r="F34" s="72">
        <v>720.17</v>
      </c>
      <c r="G34" s="72">
        <v>641.37</v>
      </c>
      <c r="H34" s="72">
        <v>615.20000000000005</v>
      </c>
      <c r="I34" s="89">
        <v>13.137046385390377</v>
      </c>
    </row>
    <row r="35" spans="2:9" x14ac:dyDescent="0.2">
      <c r="B35" s="57" t="s">
        <v>28</v>
      </c>
      <c r="C35" s="98">
        <v>3.76</v>
      </c>
      <c r="D35" s="73">
        <v>3.55</v>
      </c>
      <c r="E35" s="73">
        <v>4.3099999999999996</v>
      </c>
      <c r="F35" s="73">
        <v>4.28</v>
      </c>
      <c r="G35" s="73">
        <v>5.03</v>
      </c>
      <c r="H35" s="73">
        <v>4.91</v>
      </c>
      <c r="I35" s="90" t="s">
        <v>100</v>
      </c>
    </row>
    <row r="36" spans="2:9" x14ac:dyDescent="0.2">
      <c r="B36" s="58" t="s">
        <v>18</v>
      </c>
      <c r="C36" s="95">
        <v>0.23</v>
      </c>
      <c r="D36" s="70">
        <v>0.23</v>
      </c>
      <c r="E36" s="70">
        <v>0.25</v>
      </c>
      <c r="F36" s="70">
        <v>0.27</v>
      </c>
      <c r="G36" s="70">
        <v>0.23</v>
      </c>
      <c r="H36" s="70">
        <v>0.23</v>
      </c>
      <c r="I36" s="91" t="s">
        <v>100</v>
      </c>
    </row>
    <row r="37" spans="2:9" x14ac:dyDescent="0.2">
      <c r="B37" s="59" t="s">
        <v>22</v>
      </c>
      <c r="C37" s="95">
        <v>51.1</v>
      </c>
      <c r="D37" s="70">
        <v>50.9</v>
      </c>
      <c r="E37" s="70">
        <v>55.05</v>
      </c>
      <c r="F37" s="70">
        <v>55.49</v>
      </c>
      <c r="G37" s="70">
        <v>55.64</v>
      </c>
      <c r="H37" s="70">
        <v>54</v>
      </c>
      <c r="I37" s="91" t="s">
        <v>100</v>
      </c>
    </row>
    <row r="38" spans="2:9" x14ac:dyDescent="0.2">
      <c r="B38" s="60" t="s">
        <v>19</v>
      </c>
      <c r="C38" s="99">
        <v>56.1</v>
      </c>
      <c r="D38" s="74">
        <v>55.37</v>
      </c>
      <c r="E38" s="74">
        <v>56.53</v>
      </c>
      <c r="F38" s="74">
        <v>57.79</v>
      </c>
      <c r="G38" s="74">
        <v>58.45</v>
      </c>
      <c r="H38" s="74">
        <v>56.2</v>
      </c>
      <c r="I38" s="92" t="s">
        <v>100</v>
      </c>
    </row>
    <row r="39" spans="2:9" x14ac:dyDescent="0.2">
      <c r="B39" s="57"/>
      <c r="C39" s="64"/>
      <c r="D39" s="64"/>
      <c r="E39" s="64"/>
      <c r="F39" s="64"/>
      <c r="G39" s="64"/>
      <c r="H39" s="64"/>
      <c r="I39" s="65"/>
    </row>
    <row r="40" spans="2:9" x14ac:dyDescent="0.2">
      <c r="B40" s="9" t="s">
        <v>107</v>
      </c>
      <c r="C40" s="9"/>
      <c r="D40" s="9"/>
      <c r="E40" s="9"/>
    </row>
    <row r="41" spans="2:9" x14ac:dyDescent="0.2">
      <c r="B41" s="55" t="s">
        <v>98</v>
      </c>
      <c r="C41" s="9"/>
      <c r="D41" s="9"/>
      <c r="E41" s="9"/>
    </row>
    <row r="42" spans="2:9" x14ac:dyDescent="0.2">
      <c r="B42" s="9"/>
      <c r="C42" s="9"/>
      <c r="D42" s="9"/>
      <c r="E42" s="9"/>
    </row>
    <row r="43" spans="2:9" x14ac:dyDescent="0.2">
      <c r="B43" s="9"/>
      <c r="C43" s="9"/>
      <c r="D43" s="9"/>
      <c r="E43" s="9"/>
    </row>
    <row r="55" spans="2:9" ht="24" x14ac:dyDescent="0.2">
      <c r="B55" s="66"/>
      <c r="C55" s="66">
        <v>1990</v>
      </c>
      <c r="D55" s="66">
        <v>1995</v>
      </c>
      <c r="E55" s="67">
        <v>2000</v>
      </c>
      <c r="F55" s="67">
        <v>2005</v>
      </c>
      <c r="G55" s="67">
        <v>2010</v>
      </c>
      <c r="H55" s="67">
        <v>2012</v>
      </c>
      <c r="I55" s="67" t="s">
        <v>102</v>
      </c>
    </row>
    <row r="56" spans="2:9" x14ac:dyDescent="0.2">
      <c r="B56" s="56" t="s">
        <v>68</v>
      </c>
      <c r="C56" s="68">
        <f>env_air_gge!B12</f>
        <v>5702.02</v>
      </c>
      <c r="D56" s="68">
        <f>env_air_gge!G12</f>
        <v>5346.6</v>
      </c>
      <c r="E56" s="68">
        <f>env_air_gge!L12</f>
        <v>5249.26</v>
      </c>
      <c r="F56" s="68">
        <f>env_air_gge!Q12</f>
        <v>5321.17</v>
      </c>
      <c r="G56" s="68">
        <f>env_air_gge!V12</f>
        <v>4888.5200000000004</v>
      </c>
      <c r="H56" s="68">
        <f>env_air_gge!X12</f>
        <v>4682.9399999999996</v>
      </c>
      <c r="I56" s="75"/>
    </row>
    <row r="57" spans="2:9" x14ac:dyDescent="0.2">
      <c r="B57" s="57" t="s">
        <v>13</v>
      </c>
      <c r="C57" s="69">
        <f>env_air_gge!B13</f>
        <v>146.05000000000001</v>
      </c>
      <c r="D57" s="69">
        <f>env_air_gge!G13</f>
        <v>153.21</v>
      </c>
      <c r="E57" s="69">
        <f>env_air_gge!L13</f>
        <v>150.51</v>
      </c>
      <c r="F57" s="69">
        <f>env_air_gge!Q13</f>
        <v>145.61000000000001</v>
      </c>
      <c r="G57" s="69">
        <f>env_air_gge!V13</f>
        <v>134.75</v>
      </c>
      <c r="H57" s="69">
        <f>env_air_gge!X13</f>
        <v>120.58</v>
      </c>
      <c r="I57" s="76">
        <f t="shared" ref="I57:I84" si="0">H57/$H$56</f>
        <v>2.5748781748218003E-2</v>
      </c>
    </row>
    <row r="58" spans="2:9" x14ac:dyDescent="0.2">
      <c r="B58" s="58" t="s">
        <v>4</v>
      </c>
      <c r="C58" s="70">
        <f>env_air_gge!B14</f>
        <v>110.54</v>
      </c>
      <c r="D58" s="70">
        <f>env_air_gge!G14</f>
        <v>76.91</v>
      </c>
      <c r="E58" s="70">
        <f>env_air_gge!L14</f>
        <v>59.91</v>
      </c>
      <c r="F58" s="70">
        <f>env_air_gge!Q14</f>
        <v>64.430000000000007</v>
      </c>
      <c r="G58" s="70">
        <f>env_air_gge!V14</f>
        <v>60.98</v>
      </c>
      <c r="H58" s="70">
        <f>env_air_gge!X14</f>
        <v>61.76</v>
      </c>
      <c r="I58" s="77">
        <f t="shared" si="0"/>
        <v>1.3188296241250156E-2</v>
      </c>
    </row>
    <row r="59" spans="2:9" x14ac:dyDescent="0.2">
      <c r="B59" s="58" t="s">
        <v>7</v>
      </c>
      <c r="C59" s="70">
        <f>env_air_gge!B15</f>
        <v>196.71</v>
      </c>
      <c r="D59" s="70">
        <f>env_air_gge!G15</f>
        <v>152.38</v>
      </c>
      <c r="E59" s="70">
        <f>env_air_gge!L15</f>
        <v>146.97</v>
      </c>
      <c r="F59" s="70">
        <f>env_air_gge!Q15</f>
        <v>147.03</v>
      </c>
      <c r="G59" s="70">
        <f>env_air_gge!V15</f>
        <v>138.05000000000001</v>
      </c>
      <c r="H59" s="70">
        <f>env_air_gge!X15</f>
        <v>132.43</v>
      </c>
      <c r="I59" s="77">
        <f t="shared" si="0"/>
        <v>2.8279243381294662E-2</v>
      </c>
    </row>
    <row r="60" spans="2:9" x14ac:dyDescent="0.2">
      <c r="B60" s="58" t="s">
        <v>11</v>
      </c>
      <c r="C60" s="70">
        <f>env_air_gge!B16</f>
        <v>70.42</v>
      </c>
      <c r="D60" s="70">
        <f>env_air_gge!G16</f>
        <v>78.03</v>
      </c>
      <c r="E60" s="70">
        <f>env_air_gge!L16</f>
        <v>70.92</v>
      </c>
      <c r="F60" s="70">
        <f>env_air_gge!Q16</f>
        <v>66.680000000000007</v>
      </c>
      <c r="G60" s="70">
        <f>env_air_gge!V16</f>
        <v>63.85</v>
      </c>
      <c r="H60" s="70">
        <f>env_air_gge!X16</f>
        <v>54.17</v>
      </c>
      <c r="I60" s="77">
        <f t="shared" si="0"/>
        <v>1.1567519549684602E-2</v>
      </c>
    </row>
    <row r="61" spans="2:9" x14ac:dyDescent="0.2">
      <c r="B61" s="58" t="s">
        <v>8</v>
      </c>
      <c r="C61" s="70">
        <f>env_air_gge!B17</f>
        <v>1260.19</v>
      </c>
      <c r="D61" s="70">
        <f>env_air_gge!G17</f>
        <v>1132.98</v>
      </c>
      <c r="E61" s="70">
        <f>env_air_gge!L17</f>
        <v>1060.0899999999999</v>
      </c>
      <c r="F61" s="70">
        <f>env_air_gge!Q17</f>
        <v>1017.77</v>
      </c>
      <c r="G61" s="70">
        <f>env_air_gge!V17</f>
        <v>971.11</v>
      </c>
      <c r="H61" s="70">
        <f>env_air_gge!X17</f>
        <v>964.63</v>
      </c>
      <c r="I61" s="77">
        <f t="shared" si="0"/>
        <v>0.2059881185750832</v>
      </c>
    </row>
    <row r="62" spans="2:9" x14ac:dyDescent="0.2">
      <c r="B62" s="58" t="s">
        <v>3</v>
      </c>
      <c r="C62" s="70">
        <f>env_air_gge!B18</f>
        <v>40.729999999999997</v>
      </c>
      <c r="D62" s="70">
        <f>env_air_gge!G18</f>
        <v>20.12</v>
      </c>
      <c r="E62" s="70">
        <f>env_air_gge!L18</f>
        <v>17.23</v>
      </c>
      <c r="F62" s="70">
        <f>env_air_gge!Q18</f>
        <v>18.57</v>
      </c>
      <c r="G62" s="70">
        <f>env_air_gge!V18</f>
        <v>20.010000000000002</v>
      </c>
      <c r="H62" s="70">
        <f>env_air_gge!X18</f>
        <v>19.3</v>
      </c>
      <c r="I62" s="77">
        <f t="shared" si="0"/>
        <v>4.1213425753906735E-3</v>
      </c>
    </row>
    <row r="63" spans="2:9" x14ac:dyDescent="0.2">
      <c r="B63" s="58" t="s">
        <v>24</v>
      </c>
      <c r="C63" s="70">
        <f>env_air_gge!B19</f>
        <v>56.33</v>
      </c>
      <c r="D63" s="70">
        <f>env_air_gge!G19</f>
        <v>60.07</v>
      </c>
      <c r="E63" s="70">
        <f>env_air_gge!L19</f>
        <v>70.05</v>
      </c>
      <c r="F63" s="70">
        <f>env_air_gge!Q19</f>
        <v>72.180000000000007</v>
      </c>
      <c r="G63" s="70">
        <f>env_air_gge!V19</f>
        <v>64.23</v>
      </c>
      <c r="H63" s="70">
        <f>env_air_gge!X19</f>
        <v>60.29</v>
      </c>
      <c r="I63" s="77">
        <f t="shared" si="0"/>
        <v>1.2874390874109002E-2</v>
      </c>
    </row>
    <row r="64" spans="2:9" x14ac:dyDescent="0.2">
      <c r="B64" s="58" t="s">
        <v>25</v>
      </c>
      <c r="C64" s="70">
        <f>env_air_gge!B20</f>
        <v>107.4</v>
      </c>
      <c r="D64" s="70">
        <f>env_air_gge!G20</f>
        <v>112.35</v>
      </c>
      <c r="E64" s="70">
        <f>env_air_gge!L20</f>
        <v>129.1</v>
      </c>
      <c r="F64" s="70">
        <f>env_air_gge!Q20</f>
        <v>137.72</v>
      </c>
      <c r="G64" s="70">
        <f>env_air_gge!V20</f>
        <v>119.99</v>
      </c>
      <c r="H64" s="70">
        <f>env_air_gge!X20</f>
        <v>113.53</v>
      </c>
      <c r="I64" s="77">
        <f t="shared" si="0"/>
        <v>2.4243317232336952E-2</v>
      </c>
    </row>
    <row r="65" spans="2:9" x14ac:dyDescent="0.2">
      <c r="B65" s="58" t="s">
        <v>27</v>
      </c>
      <c r="C65" s="70">
        <f>env_air_gge!B21</f>
        <v>289.37</v>
      </c>
      <c r="D65" s="70">
        <f>env_air_gge!G21</f>
        <v>329.39</v>
      </c>
      <c r="E65" s="70">
        <f>env_air_gge!L21</f>
        <v>390.18</v>
      </c>
      <c r="F65" s="70">
        <f>env_air_gge!Q21</f>
        <v>443.42</v>
      </c>
      <c r="G65" s="70">
        <f>env_air_gge!V21</f>
        <v>360.01</v>
      </c>
      <c r="H65" s="70">
        <f>env_air_gge!X21</f>
        <v>354.43</v>
      </c>
      <c r="I65" s="77">
        <f t="shared" si="0"/>
        <v>7.568536005159153E-2</v>
      </c>
    </row>
    <row r="66" spans="2:9" x14ac:dyDescent="0.2">
      <c r="B66" s="58" t="s">
        <v>14</v>
      </c>
      <c r="C66" s="70">
        <f>env_air_gge!B22</f>
        <v>566.1</v>
      </c>
      <c r="D66" s="70">
        <f>env_air_gge!G22</f>
        <v>563.91999999999996</v>
      </c>
      <c r="E66" s="70">
        <f>env_air_gge!L22</f>
        <v>574.99</v>
      </c>
      <c r="F66" s="70">
        <f>env_air_gge!Q22</f>
        <v>574.65</v>
      </c>
      <c r="G66" s="70">
        <f>env_air_gge!V22</f>
        <v>532.6</v>
      </c>
      <c r="H66" s="70">
        <f>env_air_gge!X22</f>
        <v>506.62</v>
      </c>
      <c r="I66" s="77">
        <f t="shared" si="0"/>
        <v>0.10818417489867477</v>
      </c>
    </row>
    <row r="67" spans="2:9" x14ac:dyDescent="0.2">
      <c r="B67" s="58" t="s">
        <v>69</v>
      </c>
      <c r="C67" s="70">
        <f>env_air_gge!B23</f>
        <v>32.32</v>
      </c>
      <c r="D67" s="70">
        <f>env_air_gge!G23</f>
        <v>23.73</v>
      </c>
      <c r="E67" s="70">
        <f>env_air_gge!L23</f>
        <v>26.85</v>
      </c>
      <c r="F67" s="70">
        <f>env_air_gge!Q23</f>
        <v>30.95</v>
      </c>
      <c r="G67" s="70">
        <f>env_air_gge!V23</f>
        <v>29.18</v>
      </c>
      <c r="H67" s="70">
        <f>env_air_gge!X23</f>
        <v>26.71</v>
      </c>
      <c r="I67" s="77">
        <f t="shared" si="0"/>
        <v>5.7036818750613935E-3</v>
      </c>
    </row>
    <row r="68" spans="2:9" x14ac:dyDescent="0.2">
      <c r="B68" s="58" t="s">
        <v>16</v>
      </c>
      <c r="C68" s="70">
        <f>env_air_gge!B24</f>
        <v>523.25</v>
      </c>
      <c r="D68" s="70">
        <f>env_air_gge!G24</f>
        <v>536.05999999999995</v>
      </c>
      <c r="E68" s="70">
        <f>env_air_gge!L24</f>
        <v>559.33000000000004</v>
      </c>
      <c r="F68" s="70">
        <f>env_air_gge!Q24</f>
        <v>583.44000000000005</v>
      </c>
      <c r="G68" s="70">
        <f>env_air_gge!V24</f>
        <v>509.35</v>
      </c>
      <c r="H68" s="70">
        <f>env_air_gge!X24</f>
        <v>470.58</v>
      </c>
      <c r="I68" s="77">
        <f t="shared" si="0"/>
        <v>0.10048815487706442</v>
      </c>
    </row>
    <row r="69" spans="2:9" x14ac:dyDescent="0.2">
      <c r="B69" s="58" t="s">
        <v>30</v>
      </c>
      <c r="C69" s="70">
        <f>env_air_gge!B25</f>
        <v>6.82</v>
      </c>
      <c r="D69" s="70">
        <f>env_air_gge!G25</f>
        <v>8.33</v>
      </c>
      <c r="E69" s="70">
        <f>env_air_gge!L25</f>
        <v>9.73</v>
      </c>
      <c r="F69" s="70">
        <f>env_air_gge!Q25</f>
        <v>10.78</v>
      </c>
      <c r="G69" s="70">
        <f>env_air_gge!V25</f>
        <v>10.82</v>
      </c>
      <c r="H69" s="70">
        <f>env_air_gge!X25</f>
        <v>10.07</v>
      </c>
      <c r="I69" s="77">
        <f t="shared" si="0"/>
        <v>2.1503585354499528E-3</v>
      </c>
    </row>
    <row r="70" spans="2:9" x14ac:dyDescent="0.2">
      <c r="B70" s="58" t="s">
        <v>1</v>
      </c>
      <c r="C70" s="70">
        <f>env_air_gge!B26</f>
        <v>26.44</v>
      </c>
      <c r="D70" s="70">
        <f>env_air_gge!G26</f>
        <v>12.58</v>
      </c>
      <c r="E70" s="70">
        <f>env_air_gge!L26</f>
        <v>10.08</v>
      </c>
      <c r="F70" s="70">
        <f>env_air_gge!Q26</f>
        <v>11.24</v>
      </c>
      <c r="G70" s="70">
        <f>env_air_gge!V26</f>
        <v>12.35</v>
      </c>
      <c r="H70" s="70">
        <f>env_air_gge!X26</f>
        <v>11.35</v>
      </c>
      <c r="I70" s="77">
        <f t="shared" si="0"/>
        <v>2.4236911000354478E-3</v>
      </c>
    </row>
    <row r="71" spans="2:9" x14ac:dyDescent="0.2">
      <c r="B71" s="58" t="s">
        <v>0</v>
      </c>
      <c r="C71" s="70">
        <f>env_air_gge!B27</f>
        <v>49.12</v>
      </c>
      <c r="D71" s="70">
        <f>env_air_gge!G27</f>
        <v>22.19</v>
      </c>
      <c r="E71" s="70">
        <f>env_air_gge!L27</f>
        <v>19.7</v>
      </c>
      <c r="F71" s="70">
        <f>env_air_gge!Q27</f>
        <v>23.46</v>
      </c>
      <c r="G71" s="70">
        <f>env_air_gge!V27</f>
        <v>21.27</v>
      </c>
      <c r="H71" s="70">
        <f>env_air_gge!X27</f>
        <v>21.81</v>
      </c>
      <c r="I71" s="77">
        <f t="shared" si="0"/>
        <v>4.6573306512575439E-3</v>
      </c>
    </row>
    <row r="72" spans="2:9" x14ac:dyDescent="0.2">
      <c r="B72" s="58" t="s">
        <v>15</v>
      </c>
      <c r="C72" s="70">
        <f>env_air_gge!B28</f>
        <v>13.3</v>
      </c>
      <c r="D72" s="70">
        <f>env_air_gge!G28</f>
        <v>10.75</v>
      </c>
      <c r="E72" s="70">
        <f>env_air_gge!L28</f>
        <v>10.73</v>
      </c>
      <c r="F72" s="70">
        <f>env_air_gge!Q28</f>
        <v>14.41</v>
      </c>
      <c r="G72" s="70">
        <f>env_air_gge!V28</f>
        <v>13.56</v>
      </c>
      <c r="H72" s="70">
        <f>env_air_gge!X28</f>
        <v>12.96</v>
      </c>
      <c r="I72" s="77">
        <f t="shared" si="0"/>
        <v>2.7674922164281418E-3</v>
      </c>
    </row>
    <row r="73" spans="2:9" x14ac:dyDescent="0.2">
      <c r="B73" s="58" t="s">
        <v>6</v>
      </c>
      <c r="C73" s="70">
        <f>env_air_gge!B29</f>
        <v>98.08</v>
      </c>
      <c r="D73" s="70">
        <f>env_air_gge!G29</f>
        <v>79.010000000000005</v>
      </c>
      <c r="E73" s="70">
        <f>env_air_gge!L29</f>
        <v>77.180000000000007</v>
      </c>
      <c r="F73" s="70">
        <f>env_air_gge!Q29</f>
        <v>79.16</v>
      </c>
      <c r="G73" s="70">
        <f>env_air_gge!V29</f>
        <v>68.319999999999993</v>
      </c>
      <c r="H73" s="70">
        <f>env_air_gge!X29</f>
        <v>62.48</v>
      </c>
      <c r="I73" s="77">
        <f t="shared" si="0"/>
        <v>1.3342045808829497E-2</v>
      </c>
    </row>
    <row r="74" spans="2:9" x14ac:dyDescent="0.2">
      <c r="B74" s="58" t="s">
        <v>29</v>
      </c>
      <c r="C74" s="70">
        <f>env_air_gge!B30</f>
        <v>2.2000000000000002</v>
      </c>
      <c r="D74" s="70">
        <f>env_air_gge!G30</f>
        <v>2.76</v>
      </c>
      <c r="E74" s="70">
        <f>env_air_gge!L30</f>
        <v>2.9</v>
      </c>
      <c r="F74" s="70">
        <f>env_air_gge!Q30</f>
        <v>3.26</v>
      </c>
      <c r="G74" s="70">
        <f>env_air_gge!V30</f>
        <v>3.32</v>
      </c>
      <c r="H74" s="70">
        <f>env_air_gge!X30</f>
        <v>3.46</v>
      </c>
      <c r="I74" s="77">
        <f t="shared" si="0"/>
        <v>7.388520886451674E-4</v>
      </c>
    </row>
    <row r="75" spans="2:9" x14ac:dyDescent="0.2">
      <c r="B75" s="58" t="s">
        <v>17</v>
      </c>
      <c r="C75" s="70">
        <f>env_air_gge!B31</f>
        <v>216.41</v>
      </c>
      <c r="D75" s="70">
        <f>env_air_gge!G31</f>
        <v>230.77</v>
      </c>
      <c r="E75" s="70">
        <f>env_air_gge!L31</f>
        <v>222.81</v>
      </c>
      <c r="F75" s="70">
        <f>env_air_gge!Q31</f>
        <v>220.36</v>
      </c>
      <c r="G75" s="70">
        <f>env_air_gge!V31</f>
        <v>219.49</v>
      </c>
      <c r="H75" s="70">
        <f>env_air_gge!X31</f>
        <v>201.82</v>
      </c>
      <c r="I75" s="77">
        <f t="shared" si="0"/>
        <v>4.3096857956753665E-2</v>
      </c>
    </row>
    <row r="76" spans="2:9" x14ac:dyDescent="0.2">
      <c r="B76" s="58" t="s">
        <v>23</v>
      </c>
      <c r="C76" s="70">
        <f>env_air_gge!B32</f>
        <v>78.98</v>
      </c>
      <c r="D76" s="70">
        <f>env_air_gge!G32</f>
        <v>81.09</v>
      </c>
      <c r="E76" s="70">
        <f>env_air_gge!L32</f>
        <v>81.99</v>
      </c>
      <c r="F76" s="70">
        <f>env_air_gge!Q32</f>
        <v>94.56</v>
      </c>
      <c r="G76" s="70">
        <f>env_air_gge!V32</f>
        <v>86.88</v>
      </c>
      <c r="H76" s="70">
        <f>env_air_gge!X32</f>
        <v>82.15</v>
      </c>
      <c r="I76" s="77">
        <f t="shared" si="0"/>
        <v>1.7542398578670668E-2</v>
      </c>
    </row>
    <row r="77" spans="2:9" x14ac:dyDescent="0.2">
      <c r="B77" s="58" t="s">
        <v>10</v>
      </c>
      <c r="C77" s="70">
        <f>env_air_gge!B33</f>
        <v>467.02</v>
      </c>
      <c r="D77" s="70">
        <f>env_air_gge!G33</f>
        <v>441.89</v>
      </c>
      <c r="E77" s="70">
        <f>env_air_gge!L33</f>
        <v>396.91</v>
      </c>
      <c r="F77" s="70">
        <f>env_air_gge!Q33</f>
        <v>399.77</v>
      </c>
      <c r="G77" s="70">
        <f>env_air_gge!V33</f>
        <v>408.97</v>
      </c>
      <c r="H77" s="70">
        <f>env_air_gge!X33</f>
        <v>400.94</v>
      </c>
      <c r="I77" s="77">
        <f t="shared" si="0"/>
        <v>8.561715503508481E-2</v>
      </c>
    </row>
    <row r="78" spans="2:9" x14ac:dyDescent="0.2">
      <c r="B78" s="58" t="s">
        <v>26</v>
      </c>
      <c r="C78" s="70">
        <f>env_air_gge!B34</f>
        <v>62.34</v>
      </c>
      <c r="D78" s="70">
        <f>env_air_gge!G34</f>
        <v>73.13</v>
      </c>
      <c r="E78" s="70">
        <f>env_air_gge!L34</f>
        <v>86.22</v>
      </c>
      <c r="F78" s="70">
        <f>env_air_gge!Q34</f>
        <v>90.08</v>
      </c>
      <c r="G78" s="70">
        <f>env_air_gge!V34</f>
        <v>73.36</v>
      </c>
      <c r="H78" s="70">
        <f>env_air_gge!X34</f>
        <v>71.599999999999994</v>
      </c>
      <c r="I78" s="77">
        <f t="shared" si="0"/>
        <v>1.528954033150115E-2</v>
      </c>
    </row>
    <row r="79" spans="2:9" x14ac:dyDescent="0.2">
      <c r="B79" s="58" t="s">
        <v>2</v>
      </c>
      <c r="C79" s="70">
        <f>env_air_gge!B35</f>
        <v>248.49</v>
      </c>
      <c r="D79" s="70">
        <f>env_air_gge!G35</f>
        <v>175.92</v>
      </c>
      <c r="E79" s="70">
        <f>env_air_gge!L35</f>
        <v>134.54</v>
      </c>
      <c r="F79" s="70">
        <f>env_air_gge!Q35</f>
        <v>141.72999999999999</v>
      </c>
      <c r="G79" s="70">
        <f>env_air_gge!V35</f>
        <v>116.32</v>
      </c>
      <c r="H79" s="70">
        <f>env_air_gge!X35</f>
        <v>119.19</v>
      </c>
      <c r="I79" s="77">
        <f t="shared" si="0"/>
        <v>2.545195966636344E-2</v>
      </c>
    </row>
    <row r="80" spans="2:9" x14ac:dyDescent="0.2">
      <c r="B80" s="58" t="s">
        <v>20</v>
      </c>
      <c r="C80" s="70">
        <f>env_air_gge!B36</f>
        <v>18.489999999999998</v>
      </c>
      <c r="D80" s="70">
        <f>env_air_gge!G36</f>
        <v>18.61</v>
      </c>
      <c r="E80" s="70">
        <f>env_air_gge!L36</f>
        <v>19.02</v>
      </c>
      <c r="F80" s="70">
        <f>env_air_gge!Q36</f>
        <v>20.38</v>
      </c>
      <c r="G80" s="70">
        <f>env_air_gge!V36</f>
        <v>19.489999999999998</v>
      </c>
      <c r="H80" s="70">
        <f>env_air_gge!X36</f>
        <v>18.98</v>
      </c>
      <c r="I80" s="77">
        <f t="shared" si="0"/>
        <v>4.0530094342443E-3</v>
      </c>
    </row>
    <row r="81" spans="2:9" x14ac:dyDescent="0.2">
      <c r="B81" s="58" t="s">
        <v>5</v>
      </c>
      <c r="C81" s="70">
        <f>env_air_gge!B37</f>
        <v>73.67</v>
      </c>
      <c r="D81" s="70">
        <f>env_air_gge!G37</f>
        <v>53.52</v>
      </c>
      <c r="E81" s="70">
        <f>env_air_gge!L37</f>
        <v>49.17</v>
      </c>
      <c r="F81" s="70">
        <f>env_air_gge!Q37</f>
        <v>50.55</v>
      </c>
      <c r="G81" s="70">
        <f>env_air_gge!V37</f>
        <v>45.61</v>
      </c>
      <c r="H81" s="70">
        <f>env_air_gge!X37</f>
        <v>43.21</v>
      </c>
      <c r="I81" s="77">
        <f t="shared" si="0"/>
        <v>9.227109465421296E-3</v>
      </c>
    </row>
    <row r="82" spans="2:9" x14ac:dyDescent="0.2">
      <c r="B82" s="58" t="s">
        <v>21</v>
      </c>
      <c r="C82" s="70">
        <f>env_air_gge!B38</f>
        <v>71.349999999999994</v>
      </c>
      <c r="D82" s="70">
        <f>env_air_gge!G38</f>
        <v>71.680000000000007</v>
      </c>
      <c r="E82" s="70">
        <f>env_air_gge!L38</f>
        <v>70.27</v>
      </c>
      <c r="F82" s="70">
        <f>env_air_gge!Q38</f>
        <v>69.930000000000007</v>
      </c>
      <c r="G82" s="70">
        <f>env_air_gge!V38</f>
        <v>76.069999999999993</v>
      </c>
      <c r="H82" s="70">
        <f>env_air_gge!X38</f>
        <v>62.88</v>
      </c>
      <c r="I82" s="77">
        <f t="shared" si="0"/>
        <v>1.3427462235262465E-2</v>
      </c>
    </row>
    <row r="83" spans="2:9" x14ac:dyDescent="0.2">
      <c r="B83" s="59" t="s">
        <v>12</v>
      </c>
      <c r="C83" s="71">
        <f>env_air_gge!B39</f>
        <v>74.09</v>
      </c>
      <c r="D83" s="71">
        <f>env_air_gge!G39</f>
        <v>75.63</v>
      </c>
      <c r="E83" s="71">
        <f>env_air_gge!L39</f>
        <v>70.52</v>
      </c>
      <c r="F83" s="71">
        <f>env_air_gge!Q39</f>
        <v>68.87</v>
      </c>
      <c r="G83" s="71">
        <f>env_air_gge!V39</f>
        <v>67.22</v>
      </c>
      <c r="H83" s="71">
        <f>env_air_gge!X39</f>
        <v>59.8</v>
      </c>
      <c r="I83" s="78">
        <f t="shared" si="0"/>
        <v>1.2769755751728616E-2</v>
      </c>
    </row>
    <row r="84" spans="2:9" x14ac:dyDescent="0.2">
      <c r="B84" s="60" t="s">
        <v>9</v>
      </c>
      <c r="C84" s="72">
        <f>env_air_gge!B40</f>
        <v>795.8</v>
      </c>
      <c r="D84" s="72">
        <f>env_air_gge!G40</f>
        <v>749.58</v>
      </c>
      <c r="E84" s="72">
        <f>env_air_gge!L40</f>
        <v>731.36</v>
      </c>
      <c r="F84" s="72">
        <f>env_air_gge!Q40</f>
        <v>720.17</v>
      </c>
      <c r="G84" s="72">
        <f>env_air_gge!V40</f>
        <v>641.37</v>
      </c>
      <c r="H84" s="72">
        <f>env_air_gge!X40</f>
        <v>615.20000000000005</v>
      </c>
      <c r="I84" s="79">
        <f t="shared" si="0"/>
        <v>0.13137046385390377</v>
      </c>
    </row>
    <row r="85" spans="2:9" x14ac:dyDescent="0.2">
      <c r="B85" s="57" t="s">
        <v>28</v>
      </c>
      <c r="C85" s="73">
        <f>env_air_gge!B41</f>
        <v>3.76</v>
      </c>
      <c r="D85" s="73">
        <f>env_air_gge!G41</f>
        <v>3.55</v>
      </c>
      <c r="E85" s="73">
        <f>env_air_gge!L41</f>
        <v>4.3099999999999996</v>
      </c>
      <c r="F85" s="73">
        <f>env_air_gge!Q41</f>
        <v>4.28</v>
      </c>
      <c r="G85" s="73">
        <f>env_air_gge!V41</f>
        <v>5.03</v>
      </c>
      <c r="H85" s="73">
        <f>env_air_gge!X41</f>
        <v>4.91</v>
      </c>
      <c r="I85" s="80" t="s">
        <v>100</v>
      </c>
    </row>
    <row r="86" spans="2:9" x14ac:dyDescent="0.2">
      <c r="B86" s="58" t="s">
        <v>18</v>
      </c>
      <c r="C86" s="70">
        <f>env_air_gge!B42</f>
        <v>0.23</v>
      </c>
      <c r="D86" s="70">
        <f>env_air_gge!G42</f>
        <v>0.23</v>
      </c>
      <c r="E86" s="70">
        <f>env_air_gge!L42</f>
        <v>0.25</v>
      </c>
      <c r="F86" s="70">
        <f>env_air_gge!Q42</f>
        <v>0.27</v>
      </c>
      <c r="G86" s="70">
        <f>env_air_gge!V42</f>
        <v>0.23</v>
      </c>
      <c r="H86" s="70">
        <f>env_air_gge!X42</f>
        <v>0.23</v>
      </c>
      <c r="I86" s="81" t="s">
        <v>100</v>
      </c>
    </row>
    <row r="87" spans="2:9" x14ac:dyDescent="0.2">
      <c r="B87" s="59" t="s">
        <v>22</v>
      </c>
      <c r="C87" s="70">
        <f>env_air_gge!B43</f>
        <v>51.1</v>
      </c>
      <c r="D87" s="70">
        <f>env_air_gge!G43</f>
        <v>50.9</v>
      </c>
      <c r="E87" s="70">
        <f>env_air_gge!L43</f>
        <v>55.05</v>
      </c>
      <c r="F87" s="70">
        <f>env_air_gge!Q43</f>
        <v>55.49</v>
      </c>
      <c r="G87" s="70">
        <f>env_air_gge!V43</f>
        <v>55.64</v>
      </c>
      <c r="H87" s="70">
        <f>env_air_gge!X43</f>
        <v>54</v>
      </c>
      <c r="I87" s="81" t="s">
        <v>100</v>
      </c>
    </row>
    <row r="88" spans="2:9" x14ac:dyDescent="0.2">
      <c r="B88" s="60" t="s">
        <v>19</v>
      </c>
      <c r="C88" s="74">
        <f>env_air_gge!B44</f>
        <v>56.1</v>
      </c>
      <c r="D88" s="74">
        <f>env_air_gge!G44</f>
        <v>55.37</v>
      </c>
      <c r="E88" s="74">
        <f>env_air_gge!L44</f>
        <v>56.53</v>
      </c>
      <c r="F88" s="74">
        <f>env_air_gge!Q44</f>
        <v>57.79</v>
      </c>
      <c r="G88" s="74">
        <f>env_air_gge!V44</f>
        <v>58.45</v>
      </c>
      <c r="H88" s="74">
        <f>env_air_gge!X44</f>
        <v>56.2</v>
      </c>
      <c r="I88" s="82" t="s">
        <v>100</v>
      </c>
    </row>
  </sheetData>
  <pageMargins left="0.75" right="0.75" top="1" bottom="1" header="0.5" footer="0.5"/>
  <pageSetup paperSize="9" scale="95" firstPageNumber="0" pageOrder="overThenDown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F29"/>
  <sheetViews>
    <sheetView showGridLines="0" zoomScaleNormal="100" workbookViewId="0">
      <selection activeCell="B2" sqref="B2"/>
    </sheetView>
  </sheetViews>
  <sheetFormatPr defaultRowHeight="12" x14ac:dyDescent="0.2"/>
  <cols>
    <col min="1" max="1" width="9.140625" style="8"/>
    <col min="2" max="256" width="12.85546875" style="8" customWidth="1"/>
    <col min="257" max="16384" width="9.140625" style="8"/>
  </cols>
  <sheetData>
    <row r="2" spans="2:6" ht="15" x14ac:dyDescent="0.25">
      <c r="B2" s="63" t="s">
        <v>104</v>
      </c>
      <c r="C2" s="9"/>
      <c r="D2" s="9"/>
      <c r="E2" s="9"/>
      <c r="F2" s="9"/>
    </row>
    <row r="3" spans="2:6" x14ac:dyDescent="0.2">
      <c r="B3" s="8" t="s">
        <v>103</v>
      </c>
      <c r="C3" s="9"/>
      <c r="D3" s="9"/>
      <c r="E3" s="9"/>
      <c r="F3" s="9"/>
    </row>
    <row r="4" spans="2:6" x14ac:dyDescent="0.2">
      <c r="C4" s="9"/>
      <c r="D4" s="9"/>
      <c r="E4" s="9"/>
      <c r="F4" s="9"/>
    </row>
    <row r="5" spans="2:6" x14ac:dyDescent="0.2">
      <c r="C5" s="9"/>
      <c r="D5" s="9"/>
      <c r="E5" s="9"/>
      <c r="F5" s="9"/>
    </row>
    <row r="6" spans="2:6" x14ac:dyDescent="0.2">
      <c r="C6" s="9"/>
      <c r="D6" s="9"/>
      <c r="E6" s="9"/>
      <c r="F6" s="9"/>
    </row>
    <row r="7" spans="2:6" x14ac:dyDescent="0.2">
      <c r="C7" s="9"/>
      <c r="D7" s="9"/>
      <c r="E7" s="9"/>
      <c r="F7" s="9"/>
    </row>
    <row r="8" spans="2:6" x14ac:dyDescent="0.2">
      <c r="C8" s="9"/>
      <c r="D8" s="9"/>
      <c r="E8" s="9"/>
      <c r="F8" s="9"/>
    </row>
    <row r="9" spans="2:6" x14ac:dyDescent="0.2">
      <c r="C9" s="9"/>
      <c r="D9" s="9"/>
      <c r="E9" s="9"/>
      <c r="F9" s="9"/>
    </row>
    <row r="10" spans="2:6" x14ac:dyDescent="0.2">
      <c r="C10" s="9"/>
      <c r="D10" s="9"/>
      <c r="E10" s="9"/>
      <c r="F10" s="9"/>
    </row>
    <row r="11" spans="2:6" x14ac:dyDescent="0.2">
      <c r="C11" s="9"/>
      <c r="D11" s="9"/>
      <c r="E11" s="9"/>
      <c r="F11" s="9"/>
    </row>
    <row r="29" spans="2:2" x14ac:dyDescent="0.2">
      <c r="B29" s="55" t="s">
        <v>98</v>
      </c>
    </row>
  </sheetData>
  <pageMargins left="0.75" right="0.75" top="1" bottom="1" header="0.5" footer="0.5"/>
  <pageSetup paperSize="9" scale="83" firstPageNumber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0"/>
  <sheetViews>
    <sheetView showGridLines="0" zoomScaleNormal="100" workbookViewId="0">
      <selection activeCell="L30" sqref="L30"/>
    </sheetView>
  </sheetViews>
  <sheetFormatPr defaultRowHeight="12" x14ac:dyDescent="0.25"/>
  <cols>
    <col min="1" max="1" width="9.140625" style="1"/>
    <col min="2" max="256" width="12.85546875" style="1" customWidth="1"/>
    <col min="257" max="16384" width="9.140625" style="1"/>
  </cols>
  <sheetData>
    <row r="2" spans="2:2" ht="15" x14ac:dyDescent="0.25">
      <c r="B2" s="54" t="s">
        <v>106</v>
      </c>
    </row>
    <row r="3" spans="2:2" x14ac:dyDescent="0.25">
      <c r="B3" s="1" t="s">
        <v>105</v>
      </c>
    </row>
    <row r="29" spans="2:2" x14ac:dyDescent="0.25">
      <c r="B29" s="55" t="s">
        <v>98</v>
      </c>
    </row>
    <row r="50" spans="1:3" x14ac:dyDescent="0.2">
      <c r="A50" s="4"/>
      <c r="B50" s="41">
        <v>1990</v>
      </c>
      <c r="C50" s="41">
        <v>2012</v>
      </c>
    </row>
    <row r="51" spans="1:3" x14ac:dyDescent="0.2">
      <c r="A51" s="41" t="s">
        <v>56</v>
      </c>
      <c r="B51" s="6">
        <f>'env_air_gge-sectors'!B12</f>
        <v>5702018.4800000004</v>
      </c>
      <c r="C51" s="6">
        <f>'env_air_gge-sectors'!C12</f>
        <v>4682942.8600000003</v>
      </c>
    </row>
    <row r="52" spans="1:3" x14ac:dyDescent="0.2">
      <c r="A52" s="41" t="s">
        <v>81</v>
      </c>
      <c r="B52" s="6">
        <f>'env_air_gge-sectors'!B14</f>
        <v>3542479.25</v>
      </c>
      <c r="C52" s="6">
        <f>'env_air_gge-sectors'!C14</f>
        <v>2711210.1</v>
      </c>
    </row>
    <row r="53" spans="1:3" x14ac:dyDescent="0.2">
      <c r="A53" s="41" t="s">
        <v>82</v>
      </c>
      <c r="B53" s="6">
        <f>B60+B59</f>
        <v>852473.57</v>
      </c>
      <c r="C53" s="6">
        <f>C60+C59</f>
        <v>1027650.8200000001</v>
      </c>
    </row>
    <row r="54" spans="1:3" x14ac:dyDescent="0.2">
      <c r="A54" s="41" t="s">
        <v>73</v>
      </c>
      <c r="B54" s="6">
        <f>'env_air_gge-sectors'!B18</f>
        <v>617909.27</v>
      </c>
      <c r="C54" s="6">
        <f>'env_air_gge-sectors'!C18</f>
        <v>470627.48</v>
      </c>
    </row>
    <row r="55" spans="1:3" x14ac:dyDescent="0.2">
      <c r="A55" s="41" t="s">
        <v>110</v>
      </c>
      <c r="B55" s="6">
        <f>'env_air_gge-sectors'!B16</f>
        <v>462084.76</v>
      </c>
      <c r="C55" s="6">
        <f>'env_air_gge-sectors'!C16</f>
        <v>320736.89</v>
      </c>
    </row>
    <row r="56" spans="1:3" x14ac:dyDescent="0.2">
      <c r="A56" s="41" t="s">
        <v>72</v>
      </c>
      <c r="B56" s="6">
        <f>'env_air_gge-sectors'!B19</f>
        <v>210123.88</v>
      </c>
      <c r="C56" s="6">
        <f>'env_air_gge-sectors'!C19</f>
        <v>142815.71</v>
      </c>
    </row>
    <row r="57" spans="1:3" x14ac:dyDescent="0.2">
      <c r="A57" s="39" t="s">
        <v>111</v>
      </c>
      <c r="B57" s="42">
        <v>16948</v>
      </c>
      <c r="C57" s="42">
        <v>9902</v>
      </c>
    </row>
    <row r="58" spans="1:3" x14ac:dyDescent="0.2">
      <c r="A58" s="41" t="s">
        <v>71</v>
      </c>
      <c r="B58" s="6">
        <f>'env_air_gge-sectors'!B20</f>
        <v>0</v>
      </c>
      <c r="C58" s="6">
        <f>'env_air_gge-sectors'!C20</f>
        <v>0</v>
      </c>
    </row>
    <row r="59" spans="1:3" x14ac:dyDescent="0.2">
      <c r="A59" s="43" t="s">
        <v>70</v>
      </c>
      <c r="B59" s="6">
        <f>'env_air_gge-sectors'!B21</f>
        <v>69891.87</v>
      </c>
      <c r="C59" s="6">
        <f>'env_air_gge-sectors'!C21</f>
        <v>134587.82</v>
      </c>
    </row>
    <row r="60" spans="1:3" x14ac:dyDescent="0.2">
      <c r="A60" s="43" t="s">
        <v>76</v>
      </c>
      <c r="B60" s="6">
        <f>'env_air_gge-sectors'!B15</f>
        <v>782581.7</v>
      </c>
      <c r="C60" s="6">
        <f>'env_air_gge-sectors'!C15</f>
        <v>893063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workbookViewId="0">
      <selection activeCell="A14" sqref="A14:IV41"/>
    </sheetView>
  </sheetViews>
  <sheetFormatPr defaultRowHeight="12" x14ac:dyDescent="0.25"/>
  <cols>
    <col min="1" max="256" width="12.85546875" style="1" customWidth="1"/>
    <col min="257" max="16384" width="9.140625" style="1"/>
  </cols>
  <sheetData>
    <row r="1" spans="1:28" x14ac:dyDescent="0.2">
      <c r="A1" s="34" t="s">
        <v>66</v>
      </c>
      <c r="B1" s="49"/>
      <c r="C1" s="49"/>
      <c r="D1" s="49"/>
      <c r="E1" s="49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x14ac:dyDescent="0.2">
      <c r="A2" s="49"/>
      <c r="B2" s="49"/>
      <c r="C2" s="49"/>
      <c r="D2" s="49"/>
      <c r="E2" s="4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34" t="s">
        <v>65</v>
      </c>
      <c r="B3" s="35">
        <v>42187.750196759254</v>
      </c>
      <c r="C3" s="49"/>
      <c r="D3" s="49"/>
      <c r="E3" s="4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34" t="s">
        <v>64</v>
      </c>
      <c r="B4" s="35">
        <v>42201.457225254635</v>
      </c>
      <c r="C4" s="49"/>
      <c r="D4" s="49"/>
      <c r="E4" s="4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34" t="s">
        <v>63</v>
      </c>
      <c r="B5" s="34" t="s">
        <v>62</v>
      </c>
      <c r="C5" s="49"/>
      <c r="D5" s="49"/>
      <c r="E5" s="4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49"/>
      <c r="B6" s="49"/>
      <c r="C6" s="49"/>
      <c r="D6" s="49"/>
      <c r="E6" s="4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34" t="s">
        <v>61</v>
      </c>
      <c r="B7" s="36" t="s">
        <v>60</v>
      </c>
      <c r="C7" s="49"/>
      <c r="D7" s="49"/>
      <c r="E7" s="4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34" t="s">
        <v>59</v>
      </c>
      <c r="B8" s="36" t="s">
        <v>93</v>
      </c>
      <c r="C8" s="49"/>
      <c r="D8" s="49"/>
      <c r="E8" s="4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34" t="s">
        <v>57</v>
      </c>
      <c r="B9" s="36" t="s">
        <v>92</v>
      </c>
      <c r="C9" s="49"/>
      <c r="D9" s="49"/>
      <c r="E9" s="4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7" t="s">
        <v>55</v>
      </c>
      <c r="B11" s="7" t="s">
        <v>54</v>
      </c>
      <c r="C11" s="7" t="s">
        <v>53</v>
      </c>
      <c r="D11" s="7" t="s">
        <v>52</v>
      </c>
      <c r="E11" s="7" t="s">
        <v>51</v>
      </c>
      <c r="F11" s="7" t="s">
        <v>50</v>
      </c>
      <c r="G11" s="7" t="s">
        <v>49</v>
      </c>
      <c r="H11" s="7" t="s">
        <v>48</v>
      </c>
      <c r="I11" s="7" t="s">
        <v>47</v>
      </c>
      <c r="J11" s="7" t="s">
        <v>46</v>
      </c>
      <c r="K11" s="7" t="s">
        <v>45</v>
      </c>
      <c r="L11" s="7" t="s">
        <v>44</v>
      </c>
      <c r="M11" s="7" t="s">
        <v>43</v>
      </c>
      <c r="N11" s="7" t="s">
        <v>42</v>
      </c>
      <c r="O11" s="7" t="s">
        <v>41</v>
      </c>
      <c r="P11" s="7" t="s">
        <v>40</v>
      </c>
      <c r="Q11" s="7" t="s">
        <v>39</v>
      </c>
      <c r="R11" s="7" t="s">
        <v>38</v>
      </c>
      <c r="S11" s="7" t="s">
        <v>37</v>
      </c>
      <c r="T11" s="7" t="s">
        <v>36</v>
      </c>
      <c r="U11" s="7" t="s">
        <v>35</v>
      </c>
      <c r="V11" s="7" t="s">
        <v>34</v>
      </c>
      <c r="W11" s="7" t="s">
        <v>33</v>
      </c>
      <c r="X11" s="7" t="s">
        <v>32</v>
      </c>
      <c r="Y11" s="7" t="s">
        <v>89</v>
      </c>
      <c r="Z11" s="2" t="s">
        <v>88</v>
      </c>
      <c r="AA11" s="2" t="s">
        <v>91</v>
      </c>
      <c r="AB11" s="2"/>
    </row>
    <row r="12" spans="1:28" x14ac:dyDescent="0.2">
      <c r="A12" s="48" t="s">
        <v>90</v>
      </c>
      <c r="B12" s="45">
        <v>5702018.4800000004</v>
      </c>
      <c r="C12" s="45">
        <v>5597102.2699999996</v>
      </c>
      <c r="D12" s="45">
        <v>5407656.8399999999</v>
      </c>
      <c r="E12" s="45">
        <v>5309872.1100000003</v>
      </c>
      <c r="F12" s="45">
        <v>5287779.84</v>
      </c>
      <c r="G12" s="45">
        <v>5346595.62</v>
      </c>
      <c r="H12" s="46">
        <v>5458616.0999999996</v>
      </c>
      <c r="I12" s="45">
        <v>5363755.55</v>
      </c>
      <c r="J12" s="45">
        <v>5332069.1399999997</v>
      </c>
      <c r="K12" s="45">
        <v>5231725.63</v>
      </c>
      <c r="L12" s="45">
        <v>5249257.28</v>
      </c>
      <c r="M12" s="45">
        <v>5298142.8600000003</v>
      </c>
      <c r="N12" s="45">
        <v>5254219.63</v>
      </c>
      <c r="O12" s="45">
        <v>5344285.8099999996</v>
      </c>
      <c r="P12" s="46">
        <v>5354439.8</v>
      </c>
      <c r="Q12" s="46">
        <v>5321167.9000000004</v>
      </c>
      <c r="R12" s="45">
        <v>5320809.47</v>
      </c>
      <c r="S12" s="45">
        <v>5269425.9400000004</v>
      </c>
      <c r="T12" s="45">
        <v>5155271.6399999997</v>
      </c>
      <c r="U12" s="45">
        <v>4779412.2300000004</v>
      </c>
      <c r="V12" s="45">
        <v>4888521.67</v>
      </c>
      <c r="W12" s="45">
        <v>4744179.3899999997</v>
      </c>
      <c r="X12" s="45">
        <v>4682942.8600000003</v>
      </c>
      <c r="Y12" s="20">
        <f>(X12/B12)*100</f>
        <v>82.12780923852776</v>
      </c>
      <c r="Z12" s="52">
        <f>Y12-100</f>
        <v>-17.87219076147224</v>
      </c>
      <c r="AA12" s="22">
        <f>(X12-B12)/1000</f>
        <v>-1019.0756200000001</v>
      </c>
      <c r="AB12" s="2"/>
    </row>
    <row r="13" spans="1:28" x14ac:dyDescent="0.2">
      <c r="A13" s="48"/>
      <c r="B13" s="45"/>
      <c r="C13" s="45"/>
      <c r="D13" s="45"/>
      <c r="E13" s="45"/>
      <c r="F13" s="45"/>
      <c r="G13" s="45"/>
      <c r="H13" s="46"/>
      <c r="I13" s="45"/>
      <c r="J13" s="45"/>
      <c r="K13" s="45"/>
      <c r="L13" s="45"/>
      <c r="M13" s="45"/>
      <c r="N13" s="45"/>
      <c r="O13" s="45"/>
      <c r="P13" s="46"/>
      <c r="Q13" s="46"/>
      <c r="R13" s="45"/>
      <c r="S13" s="45"/>
      <c r="T13" s="45"/>
      <c r="U13" s="45"/>
      <c r="V13" s="45"/>
      <c r="W13" s="45"/>
      <c r="X13" s="45"/>
      <c r="Y13" s="20"/>
      <c r="Z13" s="52"/>
      <c r="AA13" s="22"/>
      <c r="AB13" s="2"/>
    </row>
    <row r="14" spans="1:28" x14ac:dyDescent="0.2">
      <c r="A14" s="44" t="s">
        <v>29</v>
      </c>
      <c r="B14" s="45">
        <v>2203.15</v>
      </c>
      <c r="C14" s="45">
        <v>2381.09</v>
      </c>
      <c r="D14" s="45">
        <v>2549.69</v>
      </c>
      <c r="E14" s="45">
        <v>2580.98</v>
      </c>
      <c r="F14" s="45">
        <v>2718.45</v>
      </c>
      <c r="G14" s="45">
        <v>2763.63</v>
      </c>
      <c r="H14" s="45">
        <v>2813.33</v>
      </c>
      <c r="I14" s="45">
        <v>2906.14</v>
      </c>
      <c r="J14" s="46">
        <v>2870.2</v>
      </c>
      <c r="K14" s="45">
        <v>2974.49</v>
      </c>
      <c r="L14" s="45">
        <v>2898.14</v>
      </c>
      <c r="M14" s="45">
        <v>2969.03</v>
      </c>
      <c r="N14" s="45">
        <v>2980.37</v>
      </c>
      <c r="O14" s="45">
        <v>3165.35</v>
      </c>
      <c r="P14" s="46">
        <v>3151.2</v>
      </c>
      <c r="Q14" s="45">
        <v>3255.15</v>
      </c>
      <c r="R14" s="45">
        <v>3262.47</v>
      </c>
      <c r="S14" s="45">
        <v>3390.87</v>
      </c>
      <c r="T14" s="45">
        <v>3359.82</v>
      </c>
      <c r="U14" s="47">
        <v>3280</v>
      </c>
      <c r="V14" s="45">
        <v>3315.71</v>
      </c>
      <c r="W14" s="45">
        <v>3360.69</v>
      </c>
      <c r="X14" s="45">
        <v>3456.73</v>
      </c>
      <c r="Y14" s="20">
        <f t="shared" ref="Y14:Y41" si="0">(X14/B14)*100</f>
        <v>156.89943943898507</v>
      </c>
      <c r="Z14" s="24">
        <f t="shared" ref="Z14:Z41" si="1">Y14-100</f>
        <v>56.89943943898507</v>
      </c>
      <c r="AA14" s="22">
        <f t="shared" ref="AA14:AA41" si="2">(X14-B14)/1000</f>
        <v>1.2535799999999999</v>
      </c>
      <c r="AB14" s="2"/>
    </row>
    <row r="15" spans="1:28" x14ac:dyDescent="0.2">
      <c r="A15" s="44" t="s">
        <v>30</v>
      </c>
      <c r="B15" s="45">
        <v>6819.71</v>
      </c>
      <c r="C15" s="45">
        <v>7441.52</v>
      </c>
      <c r="D15" s="45">
        <v>7850.51</v>
      </c>
      <c r="E15" s="45">
        <v>8034.81</v>
      </c>
      <c r="F15" s="45">
        <v>8318.09</v>
      </c>
      <c r="G15" s="45">
        <v>8328.2199999999993</v>
      </c>
      <c r="H15" s="45">
        <v>8673.35</v>
      </c>
      <c r="I15" s="45">
        <v>8769.06</v>
      </c>
      <c r="J15" s="46">
        <v>9132.2999999999993</v>
      </c>
      <c r="K15" s="45">
        <v>9455.42</v>
      </c>
      <c r="L15" s="45">
        <v>9729.58</v>
      </c>
      <c r="M15" s="45">
        <v>9869.43</v>
      </c>
      <c r="N15" s="45">
        <v>10119.620000000001</v>
      </c>
      <c r="O15" s="45">
        <v>10569.58</v>
      </c>
      <c r="P15" s="45">
        <v>10702.49</v>
      </c>
      <c r="Q15" s="45">
        <v>10780.59</v>
      </c>
      <c r="R15" s="45">
        <v>10984.87</v>
      </c>
      <c r="S15" s="45">
        <v>11263.09</v>
      </c>
      <c r="T15" s="45">
        <v>11433.88</v>
      </c>
      <c r="U15" s="45">
        <v>11109.83</v>
      </c>
      <c r="V15" s="45">
        <v>10818.44</v>
      </c>
      <c r="W15" s="46">
        <v>10590.7</v>
      </c>
      <c r="X15" s="45">
        <v>10073.81</v>
      </c>
      <c r="Y15" s="20">
        <f t="shared" si="0"/>
        <v>147.71610523028104</v>
      </c>
      <c r="Z15" s="24">
        <f t="shared" si="1"/>
        <v>47.716105230281045</v>
      </c>
      <c r="AA15" s="22">
        <f t="shared" si="2"/>
        <v>3.2540999999999993</v>
      </c>
      <c r="AB15" s="2"/>
    </row>
    <row r="16" spans="1:28" x14ac:dyDescent="0.2">
      <c r="A16" s="44" t="s">
        <v>27</v>
      </c>
      <c r="B16" s="45">
        <v>289370.15000000002</v>
      </c>
      <c r="C16" s="45">
        <v>298738.94</v>
      </c>
      <c r="D16" s="45">
        <v>307932.49</v>
      </c>
      <c r="E16" s="45">
        <v>297478.33</v>
      </c>
      <c r="F16" s="45">
        <v>314128.13</v>
      </c>
      <c r="G16" s="45">
        <v>329391.26</v>
      </c>
      <c r="H16" s="45">
        <v>322603.32</v>
      </c>
      <c r="I16" s="45">
        <v>336435.76</v>
      </c>
      <c r="J16" s="45">
        <v>347144.67</v>
      </c>
      <c r="K16" s="45">
        <v>373440.35</v>
      </c>
      <c r="L16" s="45">
        <v>390178.22</v>
      </c>
      <c r="M16" s="45">
        <v>387160.71</v>
      </c>
      <c r="N16" s="45">
        <v>404655.18</v>
      </c>
      <c r="O16" s="45">
        <v>412739.25</v>
      </c>
      <c r="P16" s="46">
        <v>428528.9</v>
      </c>
      <c r="Q16" s="45">
        <v>443419.36</v>
      </c>
      <c r="R16" s="45">
        <v>436407.98</v>
      </c>
      <c r="S16" s="46">
        <v>445429.6</v>
      </c>
      <c r="T16" s="45">
        <v>411847.98</v>
      </c>
      <c r="U16" s="45">
        <v>372044.36</v>
      </c>
      <c r="V16" s="45">
        <v>360005.46</v>
      </c>
      <c r="W16" s="46">
        <v>360009.2</v>
      </c>
      <c r="X16" s="45">
        <v>354434.09</v>
      </c>
      <c r="Y16" s="20">
        <f t="shared" si="0"/>
        <v>122.48467576907984</v>
      </c>
      <c r="Z16" s="24">
        <f t="shared" si="1"/>
        <v>22.484675769079843</v>
      </c>
      <c r="AA16" s="22">
        <f t="shared" si="2"/>
        <v>65.063940000000002</v>
      </c>
      <c r="AB16" s="2"/>
    </row>
    <row r="17" spans="1:28" x14ac:dyDescent="0.2">
      <c r="A17" s="44" t="s">
        <v>26</v>
      </c>
      <c r="B17" s="45">
        <v>62338.91</v>
      </c>
      <c r="C17" s="46">
        <v>64323.9</v>
      </c>
      <c r="D17" s="45">
        <v>68838.210000000006</v>
      </c>
      <c r="E17" s="45">
        <v>67467.360000000001</v>
      </c>
      <c r="F17" s="45">
        <v>68551.509999999995</v>
      </c>
      <c r="G17" s="45">
        <v>73132.08</v>
      </c>
      <c r="H17" s="46">
        <v>70815.100000000006</v>
      </c>
      <c r="I17" s="45">
        <v>73935.05</v>
      </c>
      <c r="J17" s="45">
        <v>78981.72</v>
      </c>
      <c r="K17" s="46">
        <v>87274.4</v>
      </c>
      <c r="L17" s="45">
        <v>86221.67</v>
      </c>
      <c r="M17" s="45">
        <v>85935.08</v>
      </c>
      <c r="N17" s="45">
        <v>90005.79</v>
      </c>
      <c r="O17" s="45">
        <v>84475.43</v>
      </c>
      <c r="P17" s="45">
        <v>87609.75</v>
      </c>
      <c r="Q17" s="45">
        <v>90075.09</v>
      </c>
      <c r="R17" s="45">
        <v>85173.35</v>
      </c>
      <c r="S17" s="45">
        <v>82931.240000000005</v>
      </c>
      <c r="T17" s="45">
        <v>80776.17</v>
      </c>
      <c r="U17" s="45">
        <v>77340.81</v>
      </c>
      <c r="V17" s="47">
        <v>73363</v>
      </c>
      <c r="W17" s="46">
        <v>72132.7</v>
      </c>
      <c r="X17" s="45">
        <v>71599.289999999994</v>
      </c>
      <c r="Y17" s="20">
        <f t="shared" si="0"/>
        <v>114.85489560212072</v>
      </c>
      <c r="Z17" s="24">
        <f t="shared" si="1"/>
        <v>14.85489560212072</v>
      </c>
      <c r="AA17" s="22">
        <f t="shared" si="2"/>
        <v>9.2603799999999907</v>
      </c>
      <c r="AB17" s="2"/>
    </row>
    <row r="18" spans="1:28" x14ac:dyDescent="0.2">
      <c r="A18" s="44" t="s">
        <v>24</v>
      </c>
      <c r="B18" s="46">
        <v>56327.199999999997</v>
      </c>
      <c r="C18" s="45">
        <v>57065.24</v>
      </c>
      <c r="D18" s="45">
        <v>56917.91</v>
      </c>
      <c r="E18" s="45">
        <v>57675.56</v>
      </c>
      <c r="F18" s="45">
        <v>58950.67</v>
      </c>
      <c r="G18" s="45">
        <v>60066.19</v>
      </c>
      <c r="H18" s="45">
        <v>62068.480000000003</v>
      </c>
      <c r="I18" s="45">
        <v>63801.18</v>
      </c>
      <c r="J18" s="45">
        <v>66646.48</v>
      </c>
      <c r="K18" s="45">
        <v>67855.48</v>
      </c>
      <c r="L18" s="45">
        <v>70045.63</v>
      </c>
      <c r="M18" s="45">
        <v>72419.08</v>
      </c>
      <c r="N18" s="45">
        <v>70689.259999999995</v>
      </c>
      <c r="O18" s="45">
        <v>70762.52</v>
      </c>
      <c r="P18" s="45">
        <v>70360.52</v>
      </c>
      <c r="Q18" s="45">
        <v>72183.34</v>
      </c>
      <c r="R18" s="45">
        <v>72076.63</v>
      </c>
      <c r="S18" s="45">
        <v>71454.75</v>
      </c>
      <c r="T18" s="45">
        <v>70887.98</v>
      </c>
      <c r="U18" s="45">
        <v>64575.75</v>
      </c>
      <c r="V18" s="45">
        <v>64233.63</v>
      </c>
      <c r="W18" s="45">
        <v>59845.43</v>
      </c>
      <c r="X18" s="45">
        <v>60290.86</v>
      </c>
      <c r="Y18" s="20">
        <f t="shared" si="0"/>
        <v>107.03684898237442</v>
      </c>
      <c r="Z18" s="52">
        <f t="shared" si="1"/>
        <v>7.0368489823744227</v>
      </c>
      <c r="AA18" s="22">
        <f t="shared" si="2"/>
        <v>3.9636600000000035</v>
      </c>
      <c r="AB18" s="2"/>
    </row>
    <row r="19" spans="1:28" x14ac:dyDescent="0.2">
      <c r="A19" s="44" t="s">
        <v>25</v>
      </c>
      <c r="B19" s="45">
        <v>107398.67</v>
      </c>
      <c r="C19" s="45">
        <v>106657.95</v>
      </c>
      <c r="D19" s="46">
        <v>108188.3</v>
      </c>
      <c r="E19" s="45">
        <v>107417.39</v>
      </c>
      <c r="F19" s="45">
        <v>110622.69</v>
      </c>
      <c r="G19" s="45">
        <v>112351.52</v>
      </c>
      <c r="H19" s="45">
        <v>115288.48</v>
      </c>
      <c r="I19" s="45">
        <v>120026.21</v>
      </c>
      <c r="J19" s="45">
        <v>125737.59</v>
      </c>
      <c r="K19" s="45">
        <v>125902.36</v>
      </c>
      <c r="L19" s="45">
        <v>129101.66</v>
      </c>
      <c r="M19" s="45">
        <v>129855.83</v>
      </c>
      <c r="N19" s="45">
        <v>129791.73</v>
      </c>
      <c r="O19" s="46">
        <v>134307.4</v>
      </c>
      <c r="P19" s="45">
        <v>134841.94</v>
      </c>
      <c r="Q19" s="45">
        <v>137720.07</v>
      </c>
      <c r="R19" s="45">
        <v>134681.93</v>
      </c>
      <c r="S19" s="45">
        <v>137588.85</v>
      </c>
      <c r="T19" s="45">
        <v>133827.56</v>
      </c>
      <c r="U19" s="45">
        <v>126751.46</v>
      </c>
      <c r="V19" s="45">
        <v>119991.35</v>
      </c>
      <c r="W19" s="46">
        <v>117028.1</v>
      </c>
      <c r="X19" s="45">
        <v>113533.07</v>
      </c>
      <c r="Y19" s="20">
        <f t="shared" si="0"/>
        <v>105.71180257632614</v>
      </c>
      <c r="Z19" s="24">
        <f t="shared" si="1"/>
        <v>5.7118025763261357</v>
      </c>
      <c r="AA19" s="22">
        <f t="shared" si="2"/>
        <v>6.1344000000000083</v>
      </c>
      <c r="AB19" s="2"/>
    </row>
    <row r="20" spans="1:28" x14ac:dyDescent="0.2">
      <c r="A20" s="44" t="s">
        <v>23</v>
      </c>
      <c r="B20" s="45">
        <v>78982.210000000006</v>
      </c>
      <c r="C20" s="45">
        <v>83140.03</v>
      </c>
      <c r="D20" s="45">
        <v>76500.34</v>
      </c>
      <c r="E20" s="45">
        <v>76636.990000000005</v>
      </c>
      <c r="F20" s="45">
        <v>77544.509999999995</v>
      </c>
      <c r="G20" s="47">
        <v>81086</v>
      </c>
      <c r="H20" s="45">
        <v>84237.72</v>
      </c>
      <c r="I20" s="45">
        <v>83820.479999999996</v>
      </c>
      <c r="J20" s="45">
        <v>83248.929999999993</v>
      </c>
      <c r="K20" s="45">
        <v>81525.27</v>
      </c>
      <c r="L20" s="45">
        <v>81990.740000000005</v>
      </c>
      <c r="M20" s="45">
        <v>85943.86</v>
      </c>
      <c r="N20" s="45">
        <v>87532.97</v>
      </c>
      <c r="O20" s="45">
        <v>93453.25</v>
      </c>
      <c r="P20" s="45">
        <v>93312.71</v>
      </c>
      <c r="Q20" s="45">
        <v>94561.88</v>
      </c>
      <c r="R20" s="45">
        <v>91781.759999999995</v>
      </c>
      <c r="S20" s="45">
        <v>89166.68</v>
      </c>
      <c r="T20" s="45">
        <v>89087.58</v>
      </c>
      <c r="U20" s="45">
        <v>82061.929999999993</v>
      </c>
      <c r="V20" s="45">
        <v>86879.53</v>
      </c>
      <c r="W20" s="45">
        <v>84952.83</v>
      </c>
      <c r="X20" s="45">
        <v>82154.570000000007</v>
      </c>
      <c r="Y20" s="20">
        <f t="shared" si="0"/>
        <v>104.01655005601896</v>
      </c>
      <c r="Z20" s="24">
        <f t="shared" si="1"/>
        <v>4.0165500560189571</v>
      </c>
      <c r="AA20" s="22">
        <f t="shared" si="2"/>
        <v>3.1723600000000007</v>
      </c>
      <c r="AB20" s="2"/>
    </row>
    <row r="21" spans="1:28" x14ac:dyDescent="0.2">
      <c r="A21" s="44" t="s">
        <v>20</v>
      </c>
      <c r="B21" s="46">
        <v>18492.900000000001</v>
      </c>
      <c r="C21" s="45">
        <v>17341.689999999999</v>
      </c>
      <c r="D21" s="45">
        <v>17241.990000000002</v>
      </c>
      <c r="E21" s="45">
        <v>17497.810000000001</v>
      </c>
      <c r="F21" s="45">
        <v>17693.86</v>
      </c>
      <c r="G21" s="45">
        <v>18605.28</v>
      </c>
      <c r="H21" s="45">
        <v>19276.77</v>
      </c>
      <c r="I21" s="45">
        <v>19640.79</v>
      </c>
      <c r="J21" s="45">
        <v>19394.45</v>
      </c>
      <c r="K21" s="45">
        <v>18752.990000000002</v>
      </c>
      <c r="L21" s="45">
        <v>19021.57</v>
      </c>
      <c r="M21" s="45">
        <v>19896.97</v>
      </c>
      <c r="N21" s="47">
        <v>20057</v>
      </c>
      <c r="O21" s="45">
        <v>19748.05</v>
      </c>
      <c r="P21" s="46">
        <v>20036.900000000001</v>
      </c>
      <c r="Q21" s="45">
        <v>20375.16</v>
      </c>
      <c r="R21" s="45">
        <v>20596.62</v>
      </c>
      <c r="S21" s="45">
        <v>20766.03</v>
      </c>
      <c r="T21" s="45">
        <v>21489.11</v>
      </c>
      <c r="U21" s="45">
        <v>19451.59</v>
      </c>
      <c r="V21" s="46">
        <v>19485.099999999999</v>
      </c>
      <c r="W21" s="46">
        <v>19532.3</v>
      </c>
      <c r="X21" s="45">
        <v>18977.97</v>
      </c>
      <c r="Y21" s="20">
        <f t="shared" si="0"/>
        <v>102.62300666742372</v>
      </c>
      <c r="Z21" s="53">
        <f t="shared" si="1"/>
        <v>2.6230066674237236</v>
      </c>
      <c r="AA21" s="22">
        <f t="shared" si="2"/>
        <v>0.48506999999999972</v>
      </c>
      <c r="AB21" s="2"/>
    </row>
    <row r="22" spans="1:28" x14ac:dyDescent="0.2">
      <c r="A22" s="44" t="s">
        <v>15</v>
      </c>
      <c r="B22" s="45">
        <v>13300.39</v>
      </c>
      <c r="C22" s="45">
        <v>13863.81</v>
      </c>
      <c r="D22" s="45">
        <v>13627.06</v>
      </c>
      <c r="E22" s="45">
        <v>13736.39</v>
      </c>
      <c r="F22" s="45">
        <v>13014.24</v>
      </c>
      <c r="G22" s="45">
        <v>10749.32</v>
      </c>
      <c r="H22" s="45">
        <v>10860.03</v>
      </c>
      <c r="I22" s="45">
        <v>10278.93</v>
      </c>
      <c r="J22" s="45">
        <v>9547.02</v>
      </c>
      <c r="K22" s="45">
        <v>10081.379999999999</v>
      </c>
      <c r="L22" s="46">
        <v>10734.9</v>
      </c>
      <c r="M22" s="45">
        <v>11311.85</v>
      </c>
      <c r="N22" s="45">
        <v>12178.76</v>
      </c>
      <c r="O22" s="45">
        <v>12568.02</v>
      </c>
      <c r="P22" s="46">
        <v>14153.9</v>
      </c>
      <c r="Q22" s="45">
        <v>14408.27</v>
      </c>
      <c r="R22" s="45">
        <v>14175.78</v>
      </c>
      <c r="S22" s="45">
        <v>13682.36</v>
      </c>
      <c r="T22" s="45">
        <v>13523.68</v>
      </c>
      <c r="U22" s="45">
        <v>12958.61</v>
      </c>
      <c r="V22" s="45">
        <v>13557.65</v>
      </c>
      <c r="W22" s="45">
        <v>13357.74</v>
      </c>
      <c r="X22" s="45">
        <v>12962.08</v>
      </c>
      <c r="Y22" s="20">
        <f t="shared" si="0"/>
        <v>97.456390376522791</v>
      </c>
      <c r="Z22" s="24">
        <f t="shared" si="1"/>
        <v>-2.5436096234772094</v>
      </c>
      <c r="AA22" s="22">
        <f t="shared" si="2"/>
        <v>-0.3383099999999995</v>
      </c>
      <c r="AB22" s="2"/>
    </row>
    <row r="23" spans="1:28" x14ac:dyDescent="0.2">
      <c r="A23" s="44" t="s">
        <v>17</v>
      </c>
      <c r="B23" s="46">
        <v>216406.39999999999</v>
      </c>
      <c r="C23" s="45">
        <v>221247.46</v>
      </c>
      <c r="D23" s="45">
        <v>220768.03</v>
      </c>
      <c r="E23" s="45">
        <v>226216.61</v>
      </c>
      <c r="F23" s="45">
        <v>226491.77</v>
      </c>
      <c r="G23" s="45">
        <v>230772.77</v>
      </c>
      <c r="H23" s="45">
        <v>239436.02</v>
      </c>
      <c r="I23" s="45">
        <v>233376.67</v>
      </c>
      <c r="J23" s="45">
        <v>235088.56</v>
      </c>
      <c r="K23" s="45">
        <v>223184.17</v>
      </c>
      <c r="L23" s="45">
        <v>222807.57</v>
      </c>
      <c r="M23" s="45">
        <v>224067.49</v>
      </c>
      <c r="N23" s="45">
        <v>223562.19</v>
      </c>
      <c r="O23" s="45">
        <v>224156.18</v>
      </c>
      <c r="P23" s="45">
        <v>226048.11</v>
      </c>
      <c r="Q23" s="45">
        <v>220362.97</v>
      </c>
      <c r="R23" s="45">
        <v>216573.02</v>
      </c>
      <c r="S23" s="45">
        <v>215298.01</v>
      </c>
      <c r="T23" s="45">
        <v>214526.84</v>
      </c>
      <c r="U23" s="45">
        <v>208235.67</v>
      </c>
      <c r="V23" s="45">
        <v>219491.35</v>
      </c>
      <c r="W23" s="45">
        <v>205548.97</v>
      </c>
      <c r="X23" s="45">
        <v>201819.18</v>
      </c>
      <c r="Y23" s="20">
        <f t="shared" si="0"/>
        <v>93.259339834681413</v>
      </c>
      <c r="Z23" s="24">
        <f t="shared" si="1"/>
        <v>-6.7406601653185874</v>
      </c>
      <c r="AA23" s="22">
        <f t="shared" si="2"/>
        <v>-14.58722</v>
      </c>
      <c r="AB23" s="2"/>
    </row>
    <row r="24" spans="1:28" x14ac:dyDescent="0.2">
      <c r="A24" s="44" t="s">
        <v>16</v>
      </c>
      <c r="B24" s="45">
        <v>523253.78</v>
      </c>
      <c r="C24" s="46">
        <v>525637.6</v>
      </c>
      <c r="D24" s="45">
        <v>522766.24</v>
      </c>
      <c r="E24" s="45">
        <v>516394.61</v>
      </c>
      <c r="F24" s="45">
        <v>508950.98</v>
      </c>
      <c r="G24" s="45">
        <v>536055.78</v>
      </c>
      <c r="H24" s="45">
        <v>530174.62</v>
      </c>
      <c r="I24" s="45">
        <v>536724.36</v>
      </c>
      <c r="J24" s="45">
        <v>548661.16</v>
      </c>
      <c r="K24" s="45">
        <v>555784.34</v>
      </c>
      <c r="L24" s="45">
        <v>559330.06000000006</v>
      </c>
      <c r="M24" s="46">
        <v>565229.69999999995</v>
      </c>
      <c r="N24" s="45">
        <v>565683.74</v>
      </c>
      <c r="O24" s="45">
        <v>582207.26</v>
      </c>
      <c r="P24" s="46">
        <v>585542.9</v>
      </c>
      <c r="Q24" s="45">
        <v>583438.22</v>
      </c>
      <c r="R24" s="45">
        <v>573260.91</v>
      </c>
      <c r="S24" s="45">
        <v>565594.25</v>
      </c>
      <c r="T24" s="45">
        <v>550900.79</v>
      </c>
      <c r="U24" s="45">
        <v>499430.56</v>
      </c>
      <c r="V24" s="45">
        <v>509353.01</v>
      </c>
      <c r="W24" s="45">
        <v>497277.12</v>
      </c>
      <c r="X24" s="45">
        <v>470579.92</v>
      </c>
      <c r="Y24" s="20">
        <f t="shared" si="0"/>
        <v>89.933400958899895</v>
      </c>
      <c r="Z24" s="24">
        <f t="shared" si="1"/>
        <v>-10.066599041100105</v>
      </c>
      <c r="AA24" s="22">
        <f t="shared" si="2"/>
        <v>-52.673860000000047</v>
      </c>
      <c r="AB24" s="2"/>
    </row>
    <row r="25" spans="1:28" x14ac:dyDescent="0.2">
      <c r="A25" s="44" t="s">
        <v>14</v>
      </c>
      <c r="B25" s="45">
        <v>566100.68999999994</v>
      </c>
      <c r="C25" s="45">
        <v>589402.13</v>
      </c>
      <c r="D25" s="45">
        <v>581450.22</v>
      </c>
      <c r="E25" s="45">
        <v>554828.87</v>
      </c>
      <c r="F25" s="45">
        <v>555796.07999999996</v>
      </c>
      <c r="G25" s="45">
        <v>563924.23</v>
      </c>
      <c r="H25" s="45">
        <v>579246.92000000004</v>
      </c>
      <c r="I25" s="45">
        <v>574190.12</v>
      </c>
      <c r="J25" s="45">
        <v>590140.94999999995</v>
      </c>
      <c r="K25" s="46">
        <v>576993.4</v>
      </c>
      <c r="L25" s="45">
        <v>574986.54</v>
      </c>
      <c r="M25" s="45">
        <v>573225.82999999996</v>
      </c>
      <c r="N25" s="45">
        <v>567960.98</v>
      </c>
      <c r="O25" s="45">
        <v>573425.07999999996</v>
      </c>
      <c r="P25" s="45">
        <v>572845.23</v>
      </c>
      <c r="Q25" s="45">
        <v>574646.78</v>
      </c>
      <c r="R25" s="46">
        <v>563750.6</v>
      </c>
      <c r="S25" s="46">
        <v>555089.9</v>
      </c>
      <c r="T25" s="45">
        <v>550376.85</v>
      </c>
      <c r="U25" s="45">
        <v>525329.89</v>
      </c>
      <c r="V25" s="45">
        <v>532603.99</v>
      </c>
      <c r="W25" s="45">
        <v>506782.62</v>
      </c>
      <c r="X25" s="45">
        <v>506616.88</v>
      </c>
      <c r="Y25" s="21">
        <f t="shared" si="0"/>
        <v>89.49236221563342</v>
      </c>
      <c r="Z25" s="24">
        <f t="shared" si="1"/>
        <v>-10.50763778436658</v>
      </c>
      <c r="AA25" s="22">
        <f t="shared" si="2"/>
        <v>-59.483809999999941</v>
      </c>
      <c r="AB25" s="2"/>
    </row>
    <row r="26" spans="1:28" x14ac:dyDescent="0.2">
      <c r="A26" s="44" t="s">
        <v>21</v>
      </c>
      <c r="B26" s="45">
        <v>71350.06</v>
      </c>
      <c r="C26" s="45">
        <v>69102.820000000007</v>
      </c>
      <c r="D26" s="45">
        <v>67569.89</v>
      </c>
      <c r="E26" s="45">
        <v>69612.87</v>
      </c>
      <c r="F26" s="45">
        <v>75044.55</v>
      </c>
      <c r="G26" s="45">
        <v>71676.789999999994</v>
      </c>
      <c r="H26" s="45">
        <v>77464.820000000007</v>
      </c>
      <c r="I26" s="45">
        <v>76122.850000000006</v>
      </c>
      <c r="J26" s="45">
        <v>72566.86</v>
      </c>
      <c r="K26" s="45">
        <v>72093.84</v>
      </c>
      <c r="L26" s="45">
        <v>70266.149999999994</v>
      </c>
      <c r="M26" s="45">
        <v>75504.66</v>
      </c>
      <c r="N26" s="45">
        <v>77716.36</v>
      </c>
      <c r="O26" s="45">
        <v>85705.25</v>
      </c>
      <c r="P26" s="45">
        <v>81883.06</v>
      </c>
      <c r="Q26" s="45">
        <v>69931.48</v>
      </c>
      <c r="R26" s="45">
        <v>81353.759999999995</v>
      </c>
      <c r="S26" s="45">
        <v>79926.320000000007</v>
      </c>
      <c r="T26" s="45">
        <v>71942.320000000007</v>
      </c>
      <c r="U26" s="46">
        <v>67594.100000000006</v>
      </c>
      <c r="V26" s="45">
        <v>76073.03</v>
      </c>
      <c r="W26" s="45">
        <v>68843.91</v>
      </c>
      <c r="X26" s="45">
        <v>62879.55</v>
      </c>
      <c r="Y26" s="20">
        <f t="shared" si="0"/>
        <v>88.128237033017214</v>
      </c>
      <c r="Z26" s="53">
        <f t="shared" si="1"/>
        <v>-11.871762966982786</v>
      </c>
      <c r="AA26" s="22">
        <f t="shared" si="2"/>
        <v>-8.4705099999999955</v>
      </c>
      <c r="AB26" s="2"/>
    </row>
    <row r="27" spans="1:28" x14ac:dyDescent="0.2">
      <c r="A27" s="44" t="s">
        <v>10</v>
      </c>
      <c r="B27" s="45">
        <v>467021.77</v>
      </c>
      <c r="C27" s="45">
        <v>456874.74</v>
      </c>
      <c r="D27" s="45">
        <v>442738.49</v>
      </c>
      <c r="E27" s="45">
        <v>442797.95</v>
      </c>
      <c r="F27" s="45">
        <v>439148.61</v>
      </c>
      <c r="G27" s="45">
        <v>441894.59</v>
      </c>
      <c r="H27" s="46">
        <v>455037.3</v>
      </c>
      <c r="I27" s="45">
        <v>446642.41</v>
      </c>
      <c r="J27" s="45">
        <v>417726.54</v>
      </c>
      <c r="K27" s="45">
        <v>407255.11</v>
      </c>
      <c r="L27" s="45">
        <v>396910.62</v>
      </c>
      <c r="M27" s="46">
        <v>393681.1</v>
      </c>
      <c r="N27" s="45">
        <v>381133.28</v>
      </c>
      <c r="O27" s="45">
        <v>394250.29</v>
      </c>
      <c r="P27" s="45">
        <v>398872.11</v>
      </c>
      <c r="Q27" s="47">
        <v>399767</v>
      </c>
      <c r="R27" s="45">
        <v>415402.68</v>
      </c>
      <c r="S27" s="45">
        <v>416755.11</v>
      </c>
      <c r="T27" s="45">
        <v>407649.68</v>
      </c>
      <c r="U27" s="45">
        <v>389120.93</v>
      </c>
      <c r="V27" s="45">
        <v>408970.73</v>
      </c>
      <c r="W27" s="45">
        <v>407207.29</v>
      </c>
      <c r="X27" s="45">
        <v>400935.05</v>
      </c>
      <c r="Y27" s="20">
        <f t="shared" si="0"/>
        <v>85.849327751894734</v>
      </c>
      <c r="Z27" s="24">
        <f t="shared" si="1"/>
        <v>-14.150672248105266</v>
      </c>
      <c r="AA27" s="22">
        <f t="shared" si="2"/>
        <v>-66.086720000000028</v>
      </c>
      <c r="AB27" s="2"/>
    </row>
    <row r="28" spans="1:28" x14ac:dyDescent="0.2">
      <c r="A28" s="44" t="s">
        <v>69</v>
      </c>
      <c r="B28" s="46">
        <v>32323.4</v>
      </c>
      <c r="C28" s="45">
        <v>25408.03</v>
      </c>
      <c r="D28" s="45">
        <v>23754.67</v>
      </c>
      <c r="E28" s="45">
        <v>23941.43</v>
      </c>
      <c r="F28" s="45">
        <v>23150.92</v>
      </c>
      <c r="G28" s="46">
        <v>23732.7</v>
      </c>
      <c r="H28" s="45">
        <v>24373.21</v>
      </c>
      <c r="I28" s="45">
        <v>25833.07</v>
      </c>
      <c r="J28" s="45">
        <v>25929.35</v>
      </c>
      <c r="K28" s="45">
        <v>27189.31</v>
      </c>
      <c r="L28" s="45">
        <v>26849.21</v>
      </c>
      <c r="M28" s="45">
        <v>27983.919999999998</v>
      </c>
      <c r="N28" s="45">
        <v>29062.48</v>
      </c>
      <c r="O28" s="45">
        <v>30422.07</v>
      </c>
      <c r="P28" s="45">
        <v>30614.33</v>
      </c>
      <c r="Q28" s="45">
        <v>30953.74</v>
      </c>
      <c r="R28" s="45">
        <v>31538.13</v>
      </c>
      <c r="S28" s="45">
        <v>33029.83</v>
      </c>
      <c r="T28" s="45">
        <v>31702.639999999999</v>
      </c>
      <c r="U28" s="45">
        <v>29660.82</v>
      </c>
      <c r="V28" s="45">
        <v>29176.720000000001</v>
      </c>
      <c r="W28" s="45">
        <v>28835.65</v>
      </c>
      <c r="X28" s="45">
        <v>26713.83</v>
      </c>
      <c r="Y28" s="20">
        <f t="shared" si="0"/>
        <v>82.645482839057777</v>
      </c>
      <c r="Z28" s="24">
        <f t="shared" si="1"/>
        <v>-17.354517160942223</v>
      </c>
      <c r="AA28" s="22">
        <f t="shared" si="2"/>
        <v>-5.6095699999999997</v>
      </c>
      <c r="AB28" s="2"/>
    </row>
    <row r="29" spans="1:28" x14ac:dyDescent="0.2">
      <c r="A29" s="44" t="s">
        <v>13</v>
      </c>
      <c r="B29" s="45">
        <v>146050.34</v>
      </c>
      <c r="C29" s="45">
        <v>147553.71</v>
      </c>
      <c r="D29" s="45">
        <v>146282.51999999999</v>
      </c>
      <c r="E29" s="45">
        <v>145327.18</v>
      </c>
      <c r="F29" s="45">
        <v>151007.46</v>
      </c>
      <c r="G29" s="45">
        <v>153214.31</v>
      </c>
      <c r="H29" s="45">
        <v>157649.51</v>
      </c>
      <c r="I29" s="45">
        <v>149281.79</v>
      </c>
      <c r="J29" s="45">
        <v>155278.14000000001</v>
      </c>
      <c r="K29" s="45">
        <v>149531.15</v>
      </c>
      <c r="L29" s="45">
        <v>150511.21</v>
      </c>
      <c r="M29" s="45">
        <v>149393.59</v>
      </c>
      <c r="N29" s="45">
        <v>148224.04999999999</v>
      </c>
      <c r="O29" s="46">
        <v>149139.4</v>
      </c>
      <c r="P29" s="45">
        <v>150121.96</v>
      </c>
      <c r="Q29" s="45">
        <v>145609.96</v>
      </c>
      <c r="R29" s="45">
        <v>142029.07</v>
      </c>
      <c r="S29" s="45">
        <v>137423.98000000001</v>
      </c>
      <c r="T29" s="45">
        <v>140118.76</v>
      </c>
      <c r="U29" s="45">
        <v>127121.86</v>
      </c>
      <c r="V29" s="45">
        <v>134745.69</v>
      </c>
      <c r="W29" s="46">
        <v>124537.5</v>
      </c>
      <c r="X29" s="45">
        <v>120576.01</v>
      </c>
      <c r="Y29" s="20">
        <f t="shared" si="0"/>
        <v>82.55784272737742</v>
      </c>
      <c r="Z29" s="52">
        <f t="shared" si="1"/>
        <v>-17.44215727262258</v>
      </c>
      <c r="AA29" s="22">
        <f t="shared" si="2"/>
        <v>-25.474330000000002</v>
      </c>
      <c r="AB29" s="2"/>
    </row>
    <row r="30" spans="1:28" x14ac:dyDescent="0.2">
      <c r="A30" s="44" t="s">
        <v>12</v>
      </c>
      <c r="B30" s="45">
        <v>74085.179999999993</v>
      </c>
      <c r="C30" s="45">
        <v>74003.070000000007</v>
      </c>
      <c r="D30" s="45">
        <v>73347.289999999994</v>
      </c>
      <c r="E30" s="46">
        <v>73709.100000000006</v>
      </c>
      <c r="F30" s="45">
        <v>76288.509999999995</v>
      </c>
      <c r="G30" s="45">
        <v>75633.16</v>
      </c>
      <c r="H30" s="46">
        <v>79537.3</v>
      </c>
      <c r="I30" s="45">
        <v>74535.02</v>
      </c>
      <c r="J30" s="45">
        <v>75109.72</v>
      </c>
      <c r="K30" s="45">
        <v>71964.009999999995</v>
      </c>
      <c r="L30" s="45">
        <v>70524.67</v>
      </c>
      <c r="M30" s="45">
        <v>71248.789999999994</v>
      </c>
      <c r="N30" s="45">
        <v>71709.119999999995</v>
      </c>
      <c r="O30" s="45">
        <v>72066.11</v>
      </c>
      <c r="P30" s="45">
        <v>71502.05</v>
      </c>
      <c r="Q30" s="45">
        <v>68874.11</v>
      </c>
      <c r="R30" s="45">
        <v>68810.84</v>
      </c>
      <c r="S30" s="45">
        <v>67457.91</v>
      </c>
      <c r="T30" s="45">
        <v>65507.14</v>
      </c>
      <c r="U30" s="45">
        <v>61215.93</v>
      </c>
      <c r="V30" s="45">
        <v>67215.289999999994</v>
      </c>
      <c r="W30" s="45">
        <v>63062.55</v>
      </c>
      <c r="X30" s="45">
        <v>59804.79</v>
      </c>
      <c r="Y30" s="20">
        <f t="shared" si="0"/>
        <v>80.724363496181027</v>
      </c>
      <c r="Z30" s="53">
        <f t="shared" si="1"/>
        <v>-19.275636503818973</v>
      </c>
      <c r="AA30" s="22">
        <f t="shared" si="2"/>
        <v>-14.280389999999992</v>
      </c>
      <c r="AB30" s="2"/>
    </row>
    <row r="31" spans="1:28" x14ac:dyDescent="0.2">
      <c r="A31" s="44" t="s">
        <v>9</v>
      </c>
      <c r="B31" s="46">
        <v>795800.5</v>
      </c>
      <c r="C31" s="45">
        <v>803522.79</v>
      </c>
      <c r="D31" s="45">
        <v>783369.67</v>
      </c>
      <c r="E31" s="45">
        <v>765398.47</v>
      </c>
      <c r="F31" s="46">
        <v>755761.8</v>
      </c>
      <c r="G31" s="45">
        <v>749579.57</v>
      </c>
      <c r="H31" s="45">
        <v>772479.56</v>
      </c>
      <c r="I31" s="45">
        <v>750061.86</v>
      </c>
      <c r="J31" s="45">
        <v>752400.01</v>
      </c>
      <c r="K31" s="45">
        <v>725798.12</v>
      </c>
      <c r="L31" s="45">
        <v>731363.55</v>
      </c>
      <c r="M31" s="45">
        <v>736157.84</v>
      </c>
      <c r="N31" s="45">
        <v>716188.24</v>
      </c>
      <c r="O31" s="45">
        <v>724030.95</v>
      </c>
      <c r="P31" s="45">
        <v>724524.83</v>
      </c>
      <c r="Q31" s="45">
        <v>720174.22</v>
      </c>
      <c r="R31" s="45">
        <v>716471.99</v>
      </c>
      <c r="S31" s="45">
        <v>705692.39</v>
      </c>
      <c r="T31" s="45">
        <v>682753.57</v>
      </c>
      <c r="U31" s="45">
        <v>626464.21</v>
      </c>
      <c r="V31" s="45">
        <v>641373.56999999995</v>
      </c>
      <c r="W31" s="45">
        <v>598994.93000000005</v>
      </c>
      <c r="X31" s="46">
        <v>615195.19999999995</v>
      </c>
      <c r="Y31" s="20">
        <f t="shared" si="0"/>
        <v>77.305204005275186</v>
      </c>
      <c r="Z31" s="53">
        <f t="shared" si="1"/>
        <v>-22.694795994724814</v>
      </c>
      <c r="AA31" s="22">
        <f t="shared" si="2"/>
        <v>-180.60530000000006</v>
      </c>
      <c r="AB31" s="2"/>
    </row>
    <row r="32" spans="1:28" x14ac:dyDescent="0.2">
      <c r="A32" s="44" t="s">
        <v>11</v>
      </c>
      <c r="B32" s="45">
        <v>70416.08</v>
      </c>
      <c r="C32" s="45">
        <v>80857.679999999993</v>
      </c>
      <c r="D32" s="45">
        <v>74874.350000000006</v>
      </c>
      <c r="E32" s="45">
        <v>77180.86</v>
      </c>
      <c r="F32" s="46">
        <v>81332.800000000003</v>
      </c>
      <c r="G32" s="45">
        <v>78027.429999999993</v>
      </c>
      <c r="H32" s="45">
        <v>91004.31</v>
      </c>
      <c r="I32" s="45">
        <v>81530.81</v>
      </c>
      <c r="J32" s="45">
        <v>77854.22</v>
      </c>
      <c r="K32" s="45">
        <v>75276.179999999993</v>
      </c>
      <c r="L32" s="45">
        <v>70924.539999999994</v>
      </c>
      <c r="M32" s="46">
        <v>72435.399999999994</v>
      </c>
      <c r="N32" s="45">
        <v>71584.02</v>
      </c>
      <c r="O32" s="45">
        <v>76495.22</v>
      </c>
      <c r="P32" s="45">
        <v>70863.48</v>
      </c>
      <c r="Q32" s="45">
        <v>66684.789999999994</v>
      </c>
      <c r="R32" s="46">
        <v>74561.600000000006</v>
      </c>
      <c r="S32" s="45">
        <v>70057.83</v>
      </c>
      <c r="T32" s="45">
        <v>66580.679999999993</v>
      </c>
      <c r="U32" s="46">
        <v>63409.3</v>
      </c>
      <c r="V32" s="45">
        <v>63849.17</v>
      </c>
      <c r="W32" s="45">
        <v>59036.65</v>
      </c>
      <c r="X32" s="45">
        <v>54173.79</v>
      </c>
      <c r="Y32" s="20">
        <f t="shared" si="0"/>
        <v>76.93383386294721</v>
      </c>
      <c r="Z32" s="24">
        <f t="shared" si="1"/>
        <v>-23.06616613705279</v>
      </c>
      <c r="AA32" s="22">
        <f t="shared" si="2"/>
        <v>-16.242290000000001</v>
      </c>
      <c r="AB32" s="2"/>
    </row>
    <row r="33" spans="1:28" x14ac:dyDescent="0.2">
      <c r="A33" s="44" t="s">
        <v>8</v>
      </c>
      <c r="B33" s="45">
        <v>1260188.96</v>
      </c>
      <c r="C33" s="45">
        <v>1213087.1100000001</v>
      </c>
      <c r="D33" s="45">
        <v>1164204.19</v>
      </c>
      <c r="E33" s="45">
        <v>1155891.98</v>
      </c>
      <c r="F33" s="45">
        <v>1136711.8899999999</v>
      </c>
      <c r="G33" s="45">
        <v>1132984.92</v>
      </c>
      <c r="H33" s="45">
        <v>1152867.8500000001</v>
      </c>
      <c r="I33" s="45">
        <v>1117668.45</v>
      </c>
      <c r="J33" s="45">
        <v>1092415.08</v>
      </c>
      <c r="K33" s="45">
        <v>1059889.31</v>
      </c>
      <c r="L33" s="45">
        <v>1060087.47</v>
      </c>
      <c r="M33" s="45">
        <v>1074462.73</v>
      </c>
      <c r="N33" s="45">
        <v>1053132.25</v>
      </c>
      <c r="O33" s="45">
        <v>1051844.3799999999</v>
      </c>
      <c r="P33" s="45">
        <v>1041183.34</v>
      </c>
      <c r="Q33" s="45">
        <v>1017773.76</v>
      </c>
      <c r="R33" s="45">
        <v>1026899.44</v>
      </c>
      <c r="S33" s="47">
        <v>1001965</v>
      </c>
      <c r="T33" s="45">
        <v>1005474.34</v>
      </c>
      <c r="U33" s="45">
        <v>937574.56</v>
      </c>
      <c r="V33" s="45">
        <v>971111.12</v>
      </c>
      <c r="W33" s="45">
        <v>952486.83</v>
      </c>
      <c r="X33" s="45">
        <v>964633.36</v>
      </c>
      <c r="Y33" s="20">
        <f t="shared" si="0"/>
        <v>76.546723596118468</v>
      </c>
      <c r="Z33" s="52">
        <f t="shared" si="1"/>
        <v>-23.453276403881532</v>
      </c>
      <c r="AA33" s="22">
        <f t="shared" si="2"/>
        <v>-295.55559999999997</v>
      </c>
      <c r="AB33" s="2"/>
    </row>
    <row r="34" spans="1:28" x14ac:dyDescent="0.2">
      <c r="A34" s="44" t="s">
        <v>7</v>
      </c>
      <c r="B34" s="45">
        <v>196713.65</v>
      </c>
      <c r="C34" s="45">
        <v>182659.54</v>
      </c>
      <c r="D34" s="45">
        <v>166164.37</v>
      </c>
      <c r="E34" s="45">
        <v>159915.89000000001</v>
      </c>
      <c r="F34" s="46">
        <v>149994.1</v>
      </c>
      <c r="G34" s="45">
        <v>152377.44</v>
      </c>
      <c r="H34" s="45">
        <v>155993.92000000001</v>
      </c>
      <c r="I34" s="45">
        <v>152343.32</v>
      </c>
      <c r="J34" s="45">
        <v>145292.66</v>
      </c>
      <c r="K34" s="45">
        <v>137695.21</v>
      </c>
      <c r="L34" s="45">
        <v>146974.09</v>
      </c>
      <c r="M34" s="45">
        <v>147014.23000000001</v>
      </c>
      <c r="N34" s="45">
        <v>143439.12</v>
      </c>
      <c r="O34" s="45">
        <v>146626.54999999999</v>
      </c>
      <c r="P34" s="45">
        <v>148301.09</v>
      </c>
      <c r="Q34" s="45">
        <v>147032.79</v>
      </c>
      <c r="R34" s="45">
        <v>148114.69</v>
      </c>
      <c r="S34" s="45">
        <v>148392.17000000001</v>
      </c>
      <c r="T34" s="45">
        <v>143398.64000000001</v>
      </c>
      <c r="U34" s="45">
        <v>135325.10999999999</v>
      </c>
      <c r="V34" s="45">
        <v>138048.13</v>
      </c>
      <c r="W34" s="45">
        <v>136307.24</v>
      </c>
      <c r="X34" s="45">
        <v>132426.51</v>
      </c>
      <c r="Y34" s="20">
        <f t="shared" si="0"/>
        <v>67.319431061342215</v>
      </c>
      <c r="Z34" s="52">
        <f t="shared" si="1"/>
        <v>-32.680568938657785</v>
      </c>
      <c r="AA34" s="22">
        <f t="shared" si="2"/>
        <v>-64.28713999999998</v>
      </c>
      <c r="AB34" s="2"/>
    </row>
    <row r="35" spans="1:28" x14ac:dyDescent="0.2">
      <c r="A35" s="44" t="s">
        <v>6</v>
      </c>
      <c r="B35" s="46">
        <v>98082.5</v>
      </c>
      <c r="C35" s="45">
        <v>90122.19</v>
      </c>
      <c r="D35" s="45">
        <v>80122.64</v>
      </c>
      <c r="E35" s="45">
        <v>80628.539999999994</v>
      </c>
      <c r="F35" s="45">
        <v>79766.720000000001</v>
      </c>
      <c r="G35" s="45">
        <v>79005.61</v>
      </c>
      <c r="H35" s="45">
        <v>81270.39</v>
      </c>
      <c r="I35" s="45">
        <v>79806.81</v>
      </c>
      <c r="J35" s="45">
        <v>79656.240000000005</v>
      </c>
      <c r="K35" s="45">
        <v>80290.52</v>
      </c>
      <c r="L35" s="45">
        <v>77176.179999999993</v>
      </c>
      <c r="M35" s="45">
        <v>78995.12</v>
      </c>
      <c r="N35" s="45">
        <v>77479.740000000005</v>
      </c>
      <c r="O35" s="45">
        <v>80192.009999999995</v>
      </c>
      <c r="P35" s="45">
        <v>79781.539999999994</v>
      </c>
      <c r="Q35" s="45">
        <v>79158.89</v>
      </c>
      <c r="R35" s="46">
        <v>78277.100000000006</v>
      </c>
      <c r="S35" s="45">
        <v>76376.52</v>
      </c>
      <c r="T35" s="45">
        <v>74134.820000000007</v>
      </c>
      <c r="U35" s="45">
        <v>67665.53</v>
      </c>
      <c r="V35" s="45">
        <v>68324.84</v>
      </c>
      <c r="W35" s="45">
        <v>66723.960000000006</v>
      </c>
      <c r="X35" s="45">
        <v>62481.57</v>
      </c>
      <c r="Y35" s="20">
        <f t="shared" si="0"/>
        <v>63.703076491728908</v>
      </c>
      <c r="Z35" s="24">
        <f t="shared" si="1"/>
        <v>-36.296923508271092</v>
      </c>
      <c r="AA35" s="22">
        <f t="shared" si="2"/>
        <v>-35.600929999999998</v>
      </c>
      <c r="AB35" s="2"/>
    </row>
    <row r="36" spans="1:28" x14ac:dyDescent="0.2">
      <c r="A36" s="44" t="s">
        <v>5</v>
      </c>
      <c r="B36" s="45">
        <v>73666.25</v>
      </c>
      <c r="C36" s="45">
        <v>63816.76</v>
      </c>
      <c r="D36" s="45">
        <v>58164.99</v>
      </c>
      <c r="E36" s="45">
        <v>54546.14</v>
      </c>
      <c r="F36" s="45">
        <v>52082.37</v>
      </c>
      <c r="G36" s="45">
        <v>53515.64</v>
      </c>
      <c r="H36" s="46">
        <v>53972.3</v>
      </c>
      <c r="I36" s="45">
        <v>52829.61</v>
      </c>
      <c r="J36" s="45">
        <v>52078.23</v>
      </c>
      <c r="K36" s="45">
        <v>51023.38</v>
      </c>
      <c r="L36" s="45">
        <v>49168.15</v>
      </c>
      <c r="M36" s="45">
        <v>51714.71</v>
      </c>
      <c r="N36" s="45">
        <v>50084.37</v>
      </c>
      <c r="O36" s="45">
        <v>50861.39</v>
      </c>
      <c r="P36" s="45">
        <v>51166.48</v>
      </c>
      <c r="Q36" s="45">
        <v>50546.99</v>
      </c>
      <c r="R36" s="45">
        <v>50595.38</v>
      </c>
      <c r="S36" s="45">
        <v>48669.81</v>
      </c>
      <c r="T36" s="45">
        <v>49410.96</v>
      </c>
      <c r="U36" s="45">
        <v>44926.66</v>
      </c>
      <c r="V36" s="45">
        <v>45614.32</v>
      </c>
      <c r="W36" s="46">
        <v>45077.1</v>
      </c>
      <c r="X36" s="45">
        <v>43208.44</v>
      </c>
      <c r="Y36" s="20">
        <f t="shared" si="0"/>
        <v>58.654322705445175</v>
      </c>
      <c r="Z36" s="53">
        <f t="shared" si="1"/>
        <v>-41.345677294554825</v>
      </c>
      <c r="AA36" s="22">
        <f t="shared" si="2"/>
        <v>-30.457809999999998</v>
      </c>
      <c r="AB36" s="2"/>
    </row>
    <row r="37" spans="1:28" x14ac:dyDescent="0.2">
      <c r="A37" s="44" t="s">
        <v>4</v>
      </c>
      <c r="B37" s="45">
        <v>110543.66</v>
      </c>
      <c r="C37" s="45">
        <v>87494.07</v>
      </c>
      <c r="D37" s="45">
        <v>81641.460000000006</v>
      </c>
      <c r="E37" s="45">
        <v>80127.320000000007</v>
      </c>
      <c r="F37" s="45">
        <v>76170.87</v>
      </c>
      <c r="G37" s="46">
        <v>76911.399999999994</v>
      </c>
      <c r="H37" s="45">
        <v>76467.649999999994</v>
      </c>
      <c r="I37" s="45">
        <v>72695.87</v>
      </c>
      <c r="J37" s="45">
        <v>67723.03</v>
      </c>
      <c r="K37" s="45">
        <v>60733.09</v>
      </c>
      <c r="L37" s="45">
        <v>59912.05</v>
      </c>
      <c r="M37" s="45">
        <v>63114.98</v>
      </c>
      <c r="N37" s="45">
        <v>60193.81</v>
      </c>
      <c r="O37" s="45">
        <v>65037.05</v>
      </c>
      <c r="P37" s="45">
        <v>64215.54</v>
      </c>
      <c r="Q37" s="45">
        <v>64434.03</v>
      </c>
      <c r="R37" s="45">
        <v>65209.97</v>
      </c>
      <c r="S37" s="45">
        <v>69142.69</v>
      </c>
      <c r="T37" s="45">
        <v>67656.59</v>
      </c>
      <c r="U37" s="45">
        <v>58378.01</v>
      </c>
      <c r="V37" s="45">
        <v>60977.51</v>
      </c>
      <c r="W37" s="45">
        <v>66724.460000000006</v>
      </c>
      <c r="X37" s="45">
        <v>61756.97</v>
      </c>
      <c r="Y37" s="20">
        <f t="shared" si="0"/>
        <v>55.866587011864809</v>
      </c>
      <c r="Z37" s="52">
        <f t="shared" si="1"/>
        <v>-44.133412988135191</v>
      </c>
      <c r="AA37" s="22">
        <f t="shared" si="2"/>
        <v>-48.78669</v>
      </c>
      <c r="AB37" s="2"/>
    </row>
    <row r="38" spans="1:28" x14ac:dyDescent="0.2">
      <c r="A38" s="44" t="s">
        <v>2</v>
      </c>
      <c r="B38" s="45">
        <v>248487.08</v>
      </c>
      <c r="C38" s="45">
        <v>202608.16</v>
      </c>
      <c r="D38" s="45">
        <v>183300.51</v>
      </c>
      <c r="E38" s="46">
        <v>173192.7</v>
      </c>
      <c r="F38" s="45">
        <v>169637.75</v>
      </c>
      <c r="G38" s="45">
        <v>175919.44</v>
      </c>
      <c r="H38" s="45">
        <v>178149.11</v>
      </c>
      <c r="I38" s="45">
        <v>164885.04999999999</v>
      </c>
      <c r="J38" s="45">
        <v>147157.35999999999</v>
      </c>
      <c r="K38" s="45">
        <v>130180.28</v>
      </c>
      <c r="L38" s="45">
        <v>134538.56</v>
      </c>
      <c r="M38" s="45">
        <v>139437.85</v>
      </c>
      <c r="N38" s="45">
        <v>140055.56</v>
      </c>
      <c r="O38" s="45">
        <v>144648.10999999999</v>
      </c>
      <c r="P38" s="45">
        <v>141716.76</v>
      </c>
      <c r="Q38" s="45">
        <v>141732.07</v>
      </c>
      <c r="R38" s="45">
        <v>145288.31</v>
      </c>
      <c r="S38" s="45">
        <v>143229.31</v>
      </c>
      <c r="T38" s="45">
        <v>140310.69</v>
      </c>
      <c r="U38" s="45">
        <v>120385.65</v>
      </c>
      <c r="V38" s="45">
        <v>116319.92</v>
      </c>
      <c r="W38" s="45">
        <v>121981.46</v>
      </c>
      <c r="X38" s="45">
        <v>119192.93</v>
      </c>
      <c r="Y38" s="20">
        <f t="shared" si="0"/>
        <v>47.967455692263762</v>
      </c>
      <c r="Z38" s="24">
        <f t="shared" si="1"/>
        <v>-52.032544307736238</v>
      </c>
      <c r="AA38" s="22">
        <f t="shared" si="2"/>
        <v>-129.29415</v>
      </c>
      <c r="AB38" s="2"/>
    </row>
    <row r="39" spans="1:28" x14ac:dyDescent="0.2">
      <c r="A39" s="44" t="s">
        <v>3</v>
      </c>
      <c r="B39" s="45">
        <v>40734.720000000001</v>
      </c>
      <c r="C39" s="45">
        <v>37559.589999999997</v>
      </c>
      <c r="D39" s="45">
        <v>27433.88</v>
      </c>
      <c r="E39" s="45">
        <v>21322.46</v>
      </c>
      <c r="F39" s="45">
        <v>21950.74</v>
      </c>
      <c r="G39" s="45">
        <v>20123.439999999999</v>
      </c>
      <c r="H39" s="45">
        <v>20780.330000000002</v>
      </c>
      <c r="I39" s="45">
        <v>20405.29</v>
      </c>
      <c r="J39" s="45">
        <v>18863.29</v>
      </c>
      <c r="K39" s="45">
        <v>17522.41</v>
      </c>
      <c r="L39" s="45">
        <v>17225.740000000002</v>
      </c>
      <c r="M39" s="46">
        <v>17594.8</v>
      </c>
      <c r="N39" s="45">
        <v>16993.91</v>
      </c>
      <c r="O39" s="45">
        <v>18868.72</v>
      </c>
      <c r="P39" s="45">
        <v>19220.169999999998</v>
      </c>
      <c r="Q39" s="45">
        <v>18570.41</v>
      </c>
      <c r="R39" s="45">
        <v>17936.91</v>
      </c>
      <c r="S39" s="45">
        <v>21104.95</v>
      </c>
      <c r="T39" s="45">
        <v>19633.240000000002</v>
      </c>
      <c r="U39" s="45">
        <v>16291.51</v>
      </c>
      <c r="V39" s="45">
        <v>20008.060000000001</v>
      </c>
      <c r="W39" s="45">
        <v>20589.580000000002</v>
      </c>
      <c r="X39" s="45">
        <v>19304.849999999999</v>
      </c>
      <c r="Y39" s="20">
        <f t="shared" si="0"/>
        <v>47.391635440233784</v>
      </c>
      <c r="Z39" s="52">
        <f t="shared" si="1"/>
        <v>-52.608364559766216</v>
      </c>
      <c r="AA39" s="22">
        <f t="shared" si="2"/>
        <v>-21.429870000000001</v>
      </c>
      <c r="AB39" s="2"/>
    </row>
    <row r="40" spans="1:28" x14ac:dyDescent="0.2">
      <c r="A40" s="44" t="s">
        <v>0</v>
      </c>
      <c r="B40" s="45">
        <v>49124.08</v>
      </c>
      <c r="C40" s="45">
        <v>50590.25</v>
      </c>
      <c r="D40" s="45">
        <v>30403.25</v>
      </c>
      <c r="E40" s="45">
        <v>24410.62</v>
      </c>
      <c r="F40" s="45">
        <v>22977.67</v>
      </c>
      <c r="G40" s="45">
        <v>22191.72</v>
      </c>
      <c r="H40" s="45">
        <v>23456.51</v>
      </c>
      <c r="I40" s="45">
        <v>23146.99</v>
      </c>
      <c r="J40" s="45">
        <v>23896.14</v>
      </c>
      <c r="K40" s="45">
        <v>21332.81</v>
      </c>
      <c r="L40" s="46">
        <v>19703.5</v>
      </c>
      <c r="M40" s="45">
        <v>20810.759999999998</v>
      </c>
      <c r="N40" s="45">
        <v>21316.32</v>
      </c>
      <c r="O40" s="45">
        <v>21542.26</v>
      </c>
      <c r="P40" s="45">
        <v>22336.68</v>
      </c>
      <c r="Q40" s="45">
        <v>23458.86</v>
      </c>
      <c r="R40" s="45">
        <v>23867.46</v>
      </c>
      <c r="S40" s="45">
        <v>26319.11</v>
      </c>
      <c r="T40" s="45">
        <v>25163.84</v>
      </c>
      <c r="U40" s="45">
        <v>20542.84</v>
      </c>
      <c r="V40" s="45">
        <v>21265.51</v>
      </c>
      <c r="W40" s="45">
        <v>21848.74</v>
      </c>
      <c r="X40" s="46">
        <v>21814.7</v>
      </c>
      <c r="Y40" s="20">
        <f t="shared" si="0"/>
        <v>44.407345643928601</v>
      </c>
      <c r="Z40" s="24">
        <f t="shared" si="1"/>
        <v>-55.592654356071399</v>
      </c>
      <c r="AA40" s="22">
        <f t="shared" si="2"/>
        <v>-27.309380000000001</v>
      </c>
      <c r="AB40" s="2"/>
    </row>
    <row r="41" spans="1:28" x14ac:dyDescent="0.2">
      <c r="A41" s="44" t="s">
        <v>1</v>
      </c>
      <c r="B41" s="45">
        <v>26436.14</v>
      </c>
      <c r="C41" s="46">
        <v>24600.400000000001</v>
      </c>
      <c r="D41" s="46">
        <v>19653.7</v>
      </c>
      <c r="E41" s="45">
        <v>15902.92</v>
      </c>
      <c r="F41" s="46">
        <v>13972.1</v>
      </c>
      <c r="G41" s="45">
        <v>12581.18</v>
      </c>
      <c r="H41" s="45">
        <v>12617.86</v>
      </c>
      <c r="I41" s="45">
        <v>12061.58</v>
      </c>
      <c r="J41" s="45">
        <v>11528.24</v>
      </c>
      <c r="K41" s="45">
        <v>10726.83</v>
      </c>
      <c r="L41" s="45">
        <v>10075.33</v>
      </c>
      <c r="M41" s="45">
        <v>10707.53</v>
      </c>
      <c r="N41" s="45">
        <v>10689.44</v>
      </c>
      <c r="O41" s="45">
        <v>10978.68</v>
      </c>
      <c r="P41" s="45">
        <v>11001.82</v>
      </c>
      <c r="Q41" s="45">
        <v>11237.92</v>
      </c>
      <c r="R41" s="46">
        <v>11726.2</v>
      </c>
      <c r="S41" s="45">
        <v>12227.37</v>
      </c>
      <c r="T41" s="45">
        <v>11795.49</v>
      </c>
      <c r="U41" s="45">
        <v>11164.74</v>
      </c>
      <c r="V41" s="45">
        <v>12349.84</v>
      </c>
      <c r="W41" s="45">
        <v>11503.15</v>
      </c>
      <c r="X41" s="45">
        <v>11346.86</v>
      </c>
      <c r="Y41" s="20">
        <f t="shared" si="0"/>
        <v>42.921772997116832</v>
      </c>
      <c r="Z41" s="24">
        <f t="shared" si="1"/>
        <v>-57.078227002883168</v>
      </c>
      <c r="AA41" s="22">
        <f t="shared" si="2"/>
        <v>-15.089279999999999</v>
      </c>
      <c r="AB41" s="2"/>
    </row>
    <row r="42" spans="1:2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</sheetData>
  <sortState ref="A14:AB41">
    <sortCondition descending="1" ref="Y14:Y4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5"/>
  <sheetViews>
    <sheetView showGridLines="0" zoomScaleNormal="100" workbookViewId="0">
      <pane xSplit="1" topLeftCell="B1" activePane="topRight" state="frozen"/>
      <selection activeCell="C18" sqref="C18"/>
      <selection pane="topRight" activeCell="AD34" sqref="AD34"/>
    </sheetView>
  </sheetViews>
  <sheetFormatPr defaultRowHeight="12" x14ac:dyDescent="0.2"/>
  <cols>
    <col min="1" max="1" width="49.5703125" style="2" customWidth="1"/>
    <col min="2" max="256" width="12.85546875" style="2" customWidth="1"/>
    <col min="257" max="16384" width="9.140625" style="2"/>
  </cols>
  <sheetData>
    <row r="1" spans="1:31" x14ac:dyDescent="0.2">
      <c r="A1" s="34" t="s">
        <v>66</v>
      </c>
      <c r="B1" s="49"/>
      <c r="C1" s="49"/>
      <c r="D1" s="49"/>
      <c r="E1" s="49"/>
      <c r="F1" s="49"/>
    </row>
    <row r="2" spans="1:31" x14ac:dyDescent="0.2">
      <c r="A2" s="49"/>
      <c r="B2" s="49"/>
      <c r="C2" s="49"/>
      <c r="D2" s="49"/>
      <c r="E2" s="49"/>
      <c r="F2" s="49"/>
    </row>
    <row r="3" spans="1:31" x14ac:dyDescent="0.2">
      <c r="A3" s="34" t="s">
        <v>65</v>
      </c>
      <c r="B3" s="35">
        <v>42187.750196759254</v>
      </c>
      <c r="C3" s="49"/>
      <c r="D3" s="49"/>
      <c r="E3" s="49"/>
      <c r="F3" s="49"/>
    </row>
    <row r="4" spans="1:31" x14ac:dyDescent="0.2">
      <c r="A4" s="34" t="s">
        <v>64</v>
      </c>
      <c r="B4" s="35">
        <v>42201.463595138892</v>
      </c>
      <c r="C4" s="49"/>
      <c r="D4" s="49"/>
      <c r="E4" s="49"/>
      <c r="F4" s="49"/>
    </row>
    <row r="5" spans="1:31" x14ac:dyDescent="0.2">
      <c r="A5" s="34" t="s">
        <v>63</v>
      </c>
      <c r="B5" s="34" t="s">
        <v>62</v>
      </c>
      <c r="C5" s="49"/>
      <c r="D5" s="49"/>
      <c r="E5" s="49"/>
      <c r="F5" s="49"/>
    </row>
    <row r="6" spans="1:31" x14ac:dyDescent="0.2">
      <c r="A6" s="49"/>
      <c r="B6" s="49"/>
      <c r="C6" s="49"/>
      <c r="D6" s="49"/>
      <c r="E6" s="49"/>
      <c r="F6" s="49"/>
    </row>
    <row r="7" spans="1:31" x14ac:dyDescent="0.2">
      <c r="A7" s="34" t="s">
        <v>61</v>
      </c>
      <c r="B7" s="36" t="s">
        <v>94</v>
      </c>
      <c r="C7" s="49"/>
      <c r="D7" s="49"/>
      <c r="E7" s="49"/>
      <c r="F7" s="49"/>
    </row>
    <row r="8" spans="1:31" x14ac:dyDescent="0.2">
      <c r="A8" s="34" t="s">
        <v>59</v>
      </c>
      <c r="B8" s="36" t="s">
        <v>93</v>
      </c>
      <c r="C8" s="49"/>
      <c r="D8" s="49"/>
      <c r="E8" s="49"/>
      <c r="F8" s="49"/>
    </row>
    <row r="9" spans="1:31" x14ac:dyDescent="0.2">
      <c r="A9" s="34" t="s">
        <v>57</v>
      </c>
      <c r="B9" s="36" t="s">
        <v>92</v>
      </c>
      <c r="C9" s="49"/>
      <c r="D9" s="49"/>
      <c r="E9" s="49"/>
      <c r="F9" s="49"/>
    </row>
    <row r="11" spans="1:31" x14ac:dyDescent="0.2">
      <c r="A11" s="7" t="s">
        <v>55</v>
      </c>
      <c r="B11" s="7" t="s">
        <v>54</v>
      </c>
      <c r="C11" s="7" t="s">
        <v>53</v>
      </c>
      <c r="D11" s="7" t="s">
        <v>52</v>
      </c>
      <c r="E11" s="7" t="s">
        <v>51</v>
      </c>
      <c r="F11" s="7" t="s">
        <v>50</v>
      </c>
      <c r="G11" s="7" t="s">
        <v>49</v>
      </c>
      <c r="H11" s="7" t="s">
        <v>48</v>
      </c>
      <c r="I11" s="7" t="s">
        <v>47</v>
      </c>
      <c r="J11" s="7" t="s">
        <v>46</v>
      </c>
      <c r="K11" s="7" t="s">
        <v>45</v>
      </c>
      <c r="L11" s="7" t="s">
        <v>44</v>
      </c>
      <c r="M11" s="7" t="s">
        <v>43</v>
      </c>
      <c r="N11" s="7" t="s">
        <v>42</v>
      </c>
      <c r="O11" s="7" t="s">
        <v>41</v>
      </c>
      <c r="P11" s="7" t="s">
        <v>40</v>
      </c>
      <c r="Q11" s="7" t="s">
        <v>39</v>
      </c>
      <c r="R11" s="7" t="s">
        <v>38</v>
      </c>
      <c r="S11" s="7" t="s">
        <v>37</v>
      </c>
      <c r="T11" s="7" t="s">
        <v>36</v>
      </c>
      <c r="U11" s="7" t="s">
        <v>35</v>
      </c>
      <c r="V11" s="7" t="s">
        <v>34</v>
      </c>
      <c r="W11" s="7" t="s">
        <v>33</v>
      </c>
      <c r="X11" s="7" t="s">
        <v>32</v>
      </c>
      <c r="Y11" s="7" t="s">
        <v>89</v>
      </c>
      <c r="Z11" s="2" t="s">
        <v>88</v>
      </c>
    </row>
    <row r="12" spans="1:31" x14ac:dyDescent="0.2">
      <c r="A12" s="7" t="s">
        <v>90</v>
      </c>
      <c r="B12" s="37">
        <v>5702.02</v>
      </c>
      <c r="C12" s="38">
        <v>5597.1</v>
      </c>
      <c r="D12" s="37">
        <v>5407.66</v>
      </c>
      <c r="E12" s="37">
        <v>5309.87</v>
      </c>
      <c r="F12" s="37">
        <v>5287.78</v>
      </c>
      <c r="G12" s="38">
        <v>5346.6</v>
      </c>
      <c r="H12" s="37">
        <v>5458.62</v>
      </c>
      <c r="I12" s="37">
        <v>5363.76</v>
      </c>
      <c r="J12" s="37">
        <v>5332.07</v>
      </c>
      <c r="K12" s="37">
        <v>5231.7299999999996</v>
      </c>
      <c r="L12" s="37">
        <v>5249.26</v>
      </c>
      <c r="M12" s="37">
        <v>5298.14</v>
      </c>
      <c r="N12" s="37">
        <v>5254.22</v>
      </c>
      <c r="O12" s="37">
        <v>5344.29</v>
      </c>
      <c r="P12" s="37">
        <v>5354.44</v>
      </c>
      <c r="Q12" s="37">
        <v>5321.17</v>
      </c>
      <c r="R12" s="37">
        <v>5320.81</v>
      </c>
      <c r="S12" s="37">
        <v>5269.43</v>
      </c>
      <c r="T12" s="37">
        <v>5155.2700000000004</v>
      </c>
      <c r="U12" s="37">
        <v>4779.41</v>
      </c>
      <c r="V12" s="37">
        <v>4888.5200000000004</v>
      </c>
      <c r="W12" s="37">
        <v>4744.18</v>
      </c>
      <c r="X12" s="37">
        <v>4682.9399999999996</v>
      </c>
      <c r="Y12" s="20">
        <f t="shared" ref="Y12:Y40" si="0">(X12/B12)*100</f>
        <v>82.127737187873763</v>
      </c>
      <c r="Z12" s="26">
        <f t="shared" ref="Z12:Z40" si="1">Y12-100</f>
        <v>-17.872262812126237</v>
      </c>
      <c r="AC12" s="100"/>
    </row>
    <row r="13" spans="1:31" x14ac:dyDescent="0.2">
      <c r="A13" s="39" t="s">
        <v>13</v>
      </c>
      <c r="B13" s="37">
        <v>146.05000000000001</v>
      </c>
      <c r="C13" s="37">
        <v>147.55000000000001</v>
      </c>
      <c r="D13" s="37">
        <v>146.28</v>
      </c>
      <c r="E13" s="37">
        <v>145.33000000000001</v>
      </c>
      <c r="F13" s="37">
        <v>151.01</v>
      </c>
      <c r="G13" s="37">
        <v>153.21</v>
      </c>
      <c r="H13" s="37">
        <v>157.65</v>
      </c>
      <c r="I13" s="37">
        <v>149.28</v>
      </c>
      <c r="J13" s="37">
        <v>155.28</v>
      </c>
      <c r="K13" s="37">
        <v>149.53</v>
      </c>
      <c r="L13" s="37">
        <v>150.51</v>
      </c>
      <c r="M13" s="37">
        <v>149.38999999999999</v>
      </c>
      <c r="N13" s="37">
        <v>148.22</v>
      </c>
      <c r="O13" s="37">
        <v>149.13999999999999</v>
      </c>
      <c r="P13" s="37">
        <v>150.12</v>
      </c>
      <c r="Q13" s="37">
        <v>145.61000000000001</v>
      </c>
      <c r="R13" s="37">
        <v>142.03</v>
      </c>
      <c r="S13" s="37">
        <v>137.41999999999999</v>
      </c>
      <c r="T13" s="37">
        <v>140.12</v>
      </c>
      <c r="U13" s="37">
        <v>127.12</v>
      </c>
      <c r="V13" s="37">
        <v>134.75</v>
      </c>
      <c r="W13" s="37">
        <v>124.54</v>
      </c>
      <c r="X13" s="37">
        <v>120.58</v>
      </c>
      <c r="Y13" s="20">
        <f t="shared" si="0"/>
        <v>82.560766860664145</v>
      </c>
      <c r="Z13" s="26">
        <f t="shared" si="1"/>
        <v>-17.439233139335855</v>
      </c>
    </row>
    <row r="14" spans="1:31" x14ac:dyDescent="0.2">
      <c r="A14" s="39" t="s">
        <v>4</v>
      </c>
      <c r="B14" s="37">
        <v>110.54</v>
      </c>
      <c r="C14" s="37">
        <v>87.49</v>
      </c>
      <c r="D14" s="37">
        <v>81.64</v>
      </c>
      <c r="E14" s="37">
        <v>80.13</v>
      </c>
      <c r="F14" s="37">
        <v>76.17</v>
      </c>
      <c r="G14" s="37">
        <v>76.91</v>
      </c>
      <c r="H14" s="37">
        <v>76.47</v>
      </c>
      <c r="I14" s="38">
        <v>72.7</v>
      </c>
      <c r="J14" s="37">
        <v>67.72</v>
      </c>
      <c r="K14" s="37">
        <v>60.73</v>
      </c>
      <c r="L14" s="37">
        <v>59.91</v>
      </c>
      <c r="M14" s="37">
        <v>63.11</v>
      </c>
      <c r="N14" s="37">
        <v>60.19</v>
      </c>
      <c r="O14" s="37">
        <v>65.040000000000006</v>
      </c>
      <c r="P14" s="37">
        <v>64.22</v>
      </c>
      <c r="Q14" s="37">
        <v>64.430000000000007</v>
      </c>
      <c r="R14" s="37">
        <v>65.209999999999994</v>
      </c>
      <c r="S14" s="37">
        <v>69.14</v>
      </c>
      <c r="T14" s="37">
        <v>67.66</v>
      </c>
      <c r="U14" s="37">
        <v>58.38</v>
      </c>
      <c r="V14" s="37">
        <v>60.98</v>
      </c>
      <c r="W14" s="37">
        <v>66.72</v>
      </c>
      <c r="X14" s="37">
        <v>61.76</v>
      </c>
      <c r="Y14" s="20">
        <f t="shared" si="0"/>
        <v>55.871177854170426</v>
      </c>
      <c r="Z14" s="26">
        <f t="shared" si="1"/>
        <v>-44.128822145829574</v>
      </c>
      <c r="AA14" s="108">
        <v>5</v>
      </c>
      <c r="AC14" s="22">
        <f>SUM(X14:X15,X18,X26:X27,X29,X35,X37)/X12*100</f>
        <v>10.069101888984271</v>
      </c>
      <c r="AE14" s="107"/>
    </row>
    <row r="15" spans="1:31" x14ac:dyDescent="0.2">
      <c r="A15" s="39" t="s">
        <v>7</v>
      </c>
      <c r="B15" s="37">
        <v>196.71</v>
      </c>
      <c r="C15" s="37">
        <v>182.66</v>
      </c>
      <c r="D15" s="37">
        <v>166.16</v>
      </c>
      <c r="E15" s="37">
        <v>159.91999999999999</v>
      </c>
      <c r="F15" s="37">
        <v>149.99</v>
      </c>
      <c r="G15" s="37">
        <v>152.38</v>
      </c>
      <c r="H15" s="37">
        <v>155.99</v>
      </c>
      <c r="I15" s="37">
        <v>152.34</v>
      </c>
      <c r="J15" s="37">
        <v>145.29</v>
      </c>
      <c r="K15" s="38">
        <v>137.69999999999999</v>
      </c>
      <c r="L15" s="37">
        <v>146.97</v>
      </c>
      <c r="M15" s="37">
        <v>147.01</v>
      </c>
      <c r="N15" s="37">
        <v>143.44</v>
      </c>
      <c r="O15" s="37">
        <v>146.63</v>
      </c>
      <c r="P15" s="38">
        <v>148.30000000000001</v>
      </c>
      <c r="Q15" s="37">
        <v>147.03</v>
      </c>
      <c r="R15" s="37">
        <v>148.11000000000001</v>
      </c>
      <c r="S15" s="37">
        <v>148.38999999999999</v>
      </c>
      <c r="T15" s="38">
        <v>143.4</v>
      </c>
      <c r="U15" s="37">
        <v>135.33000000000001</v>
      </c>
      <c r="V15" s="37">
        <v>138.05000000000001</v>
      </c>
      <c r="W15" s="37">
        <v>136.31</v>
      </c>
      <c r="X15" s="37">
        <v>132.43</v>
      </c>
      <c r="Y15" s="20">
        <f t="shared" si="0"/>
        <v>67.322454374459866</v>
      </c>
      <c r="Z15" s="50">
        <f t="shared" si="1"/>
        <v>-32.677545625540134</v>
      </c>
      <c r="AA15" s="108">
        <v>8</v>
      </c>
      <c r="AC15" s="20"/>
    </row>
    <row r="16" spans="1:31" x14ac:dyDescent="0.2">
      <c r="A16" s="39" t="s">
        <v>11</v>
      </c>
      <c r="B16" s="37">
        <v>70.42</v>
      </c>
      <c r="C16" s="37">
        <v>80.86</v>
      </c>
      <c r="D16" s="37">
        <v>74.87</v>
      </c>
      <c r="E16" s="37">
        <v>77.180000000000007</v>
      </c>
      <c r="F16" s="37">
        <v>81.33</v>
      </c>
      <c r="G16" s="37">
        <v>78.03</v>
      </c>
      <c r="H16" s="40">
        <v>91</v>
      </c>
      <c r="I16" s="37">
        <v>81.53</v>
      </c>
      <c r="J16" s="37">
        <v>77.849999999999994</v>
      </c>
      <c r="K16" s="37">
        <v>75.28</v>
      </c>
      <c r="L16" s="37">
        <v>70.92</v>
      </c>
      <c r="M16" s="37">
        <v>72.44</v>
      </c>
      <c r="N16" s="37">
        <v>71.58</v>
      </c>
      <c r="O16" s="38">
        <v>76.5</v>
      </c>
      <c r="P16" s="37">
        <v>70.86</v>
      </c>
      <c r="Q16" s="37">
        <v>66.680000000000007</v>
      </c>
      <c r="R16" s="37">
        <v>74.56</v>
      </c>
      <c r="S16" s="37">
        <v>70.06</v>
      </c>
      <c r="T16" s="37">
        <v>66.58</v>
      </c>
      <c r="U16" s="37">
        <v>63.41</v>
      </c>
      <c r="V16" s="37">
        <v>63.85</v>
      </c>
      <c r="W16" s="37">
        <v>59.04</v>
      </c>
      <c r="X16" s="37">
        <v>54.17</v>
      </c>
      <c r="Y16" s="20">
        <f t="shared" si="0"/>
        <v>76.924169270093728</v>
      </c>
      <c r="Z16" s="26">
        <f t="shared" si="1"/>
        <v>-23.075830729906272</v>
      </c>
      <c r="AC16" s="22">
        <f>SUM(X19:X21,X25,X30,X34)/X12*100</f>
        <v>13.098181911363376</v>
      </c>
    </row>
    <row r="17" spans="1:27" x14ac:dyDescent="0.2">
      <c r="A17" s="39" t="s">
        <v>8</v>
      </c>
      <c r="B17" s="37">
        <v>1260.19</v>
      </c>
      <c r="C17" s="37">
        <v>1213.0899999999999</v>
      </c>
      <c r="D17" s="38">
        <v>1164.2</v>
      </c>
      <c r="E17" s="37">
        <v>1155.8900000000001</v>
      </c>
      <c r="F17" s="37">
        <v>1136.71</v>
      </c>
      <c r="G17" s="37">
        <v>1132.98</v>
      </c>
      <c r="H17" s="37">
        <v>1152.8699999999999</v>
      </c>
      <c r="I17" s="37">
        <v>1117.67</v>
      </c>
      <c r="J17" s="37">
        <v>1092.42</v>
      </c>
      <c r="K17" s="37">
        <v>1059.8900000000001</v>
      </c>
      <c r="L17" s="37">
        <v>1060.0899999999999</v>
      </c>
      <c r="M17" s="37">
        <v>1074.46</v>
      </c>
      <c r="N17" s="37">
        <v>1053.1300000000001</v>
      </c>
      <c r="O17" s="37">
        <v>1051.8399999999999</v>
      </c>
      <c r="P17" s="37">
        <v>1041.18</v>
      </c>
      <c r="Q17" s="37">
        <v>1017.77</v>
      </c>
      <c r="R17" s="38">
        <v>1026.9000000000001</v>
      </c>
      <c r="S17" s="37">
        <v>1001.97</v>
      </c>
      <c r="T17" s="37">
        <v>1005.47</v>
      </c>
      <c r="U17" s="37">
        <v>937.57</v>
      </c>
      <c r="V17" s="37">
        <v>971.11</v>
      </c>
      <c r="W17" s="37">
        <v>952.49</v>
      </c>
      <c r="X17" s="37">
        <v>964.63</v>
      </c>
      <c r="Y17" s="20">
        <f t="shared" si="0"/>
        <v>76.546393797760643</v>
      </c>
      <c r="Z17" s="26">
        <f t="shared" si="1"/>
        <v>-23.453606202239357</v>
      </c>
    </row>
    <row r="18" spans="1:27" x14ac:dyDescent="0.2">
      <c r="A18" s="39" t="s">
        <v>3</v>
      </c>
      <c r="B18" s="37">
        <v>40.729999999999997</v>
      </c>
      <c r="C18" s="37">
        <v>37.56</v>
      </c>
      <c r="D18" s="37">
        <v>27.43</v>
      </c>
      <c r="E18" s="37">
        <v>21.32</v>
      </c>
      <c r="F18" s="37">
        <v>21.95</v>
      </c>
      <c r="G18" s="37">
        <v>20.12</v>
      </c>
      <c r="H18" s="37">
        <v>20.78</v>
      </c>
      <c r="I18" s="37">
        <v>20.41</v>
      </c>
      <c r="J18" s="37">
        <v>18.86</v>
      </c>
      <c r="K18" s="37">
        <v>17.52</v>
      </c>
      <c r="L18" s="37">
        <v>17.23</v>
      </c>
      <c r="M18" s="37">
        <v>17.59</v>
      </c>
      <c r="N18" s="37">
        <v>16.989999999999998</v>
      </c>
      <c r="O18" s="37">
        <v>18.87</v>
      </c>
      <c r="P18" s="37">
        <v>19.22</v>
      </c>
      <c r="Q18" s="37">
        <v>18.57</v>
      </c>
      <c r="R18" s="37">
        <v>17.940000000000001</v>
      </c>
      <c r="S18" s="38">
        <v>21.1</v>
      </c>
      <c r="T18" s="37">
        <v>19.63</v>
      </c>
      <c r="U18" s="37">
        <v>16.29</v>
      </c>
      <c r="V18" s="37">
        <v>20.010000000000002</v>
      </c>
      <c r="W18" s="37">
        <v>20.59</v>
      </c>
      <c r="X18" s="38">
        <v>19.3</v>
      </c>
      <c r="Y18" s="20">
        <f t="shared" si="0"/>
        <v>47.385219739749573</v>
      </c>
      <c r="Z18" s="50">
        <f t="shared" si="1"/>
        <v>-52.614780260250427</v>
      </c>
      <c r="AA18" s="108">
        <v>3</v>
      </c>
    </row>
    <row r="19" spans="1:27" x14ac:dyDescent="0.2">
      <c r="A19" s="39" t="s">
        <v>24</v>
      </c>
      <c r="B19" s="37">
        <v>56.33</v>
      </c>
      <c r="C19" s="37">
        <v>57.07</v>
      </c>
      <c r="D19" s="37">
        <v>56.92</v>
      </c>
      <c r="E19" s="37">
        <v>57.68</v>
      </c>
      <c r="F19" s="37">
        <v>58.95</v>
      </c>
      <c r="G19" s="37">
        <v>60.07</v>
      </c>
      <c r="H19" s="37">
        <v>62.07</v>
      </c>
      <c r="I19" s="38">
        <v>63.8</v>
      </c>
      <c r="J19" s="37">
        <v>66.650000000000006</v>
      </c>
      <c r="K19" s="37">
        <v>67.86</v>
      </c>
      <c r="L19" s="37">
        <v>70.05</v>
      </c>
      <c r="M19" s="37">
        <v>72.42</v>
      </c>
      <c r="N19" s="37">
        <v>70.69</v>
      </c>
      <c r="O19" s="37">
        <v>70.760000000000005</v>
      </c>
      <c r="P19" s="37">
        <v>70.36</v>
      </c>
      <c r="Q19" s="37">
        <v>72.180000000000007</v>
      </c>
      <c r="R19" s="37">
        <v>72.08</v>
      </c>
      <c r="S19" s="37">
        <v>71.45</v>
      </c>
      <c r="T19" s="37">
        <v>70.89</v>
      </c>
      <c r="U19" s="37">
        <v>64.58</v>
      </c>
      <c r="V19" s="37">
        <v>64.23</v>
      </c>
      <c r="W19" s="37">
        <v>59.85</v>
      </c>
      <c r="X19" s="37">
        <v>60.29</v>
      </c>
      <c r="Y19" s="20">
        <f t="shared" si="0"/>
        <v>107.03000177525297</v>
      </c>
      <c r="Z19" s="51">
        <f t="shared" si="1"/>
        <v>7.0300017752529698</v>
      </c>
      <c r="AA19" s="109">
        <v>5</v>
      </c>
    </row>
    <row r="20" spans="1:27" x14ac:dyDescent="0.2">
      <c r="A20" s="39" t="s">
        <v>25</v>
      </c>
      <c r="B20" s="38">
        <v>107.4</v>
      </c>
      <c r="C20" s="37">
        <v>106.66</v>
      </c>
      <c r="D20" s="37">
        <v>108.19</v>
      </c>
      <c r="E20" s="37">
        <v>107.42</v>
      </c>
      <c r="F20" s="37">
        <v>110.62</v>
      </c>
      <c r="G20" s="37">
        <v>112.35</v>
      </c>
      <c r="H20" s="37">
        <v>115.29</v>
      </c>
      <c r="I20" s="37">
        <v>120.03</v>
      </c>
      <c r="J20" s="37">
        <v>125.74</v>
      </c>
      <c r="K20" s="38">
        <v>125.9</v>
      </c>
      <c r="L20" s="38">
        <v>129.1</v>
      </c>
      <c r="M20" s="37">
        <v>129.86000000000001</v>
      </c>
      <c r="N20" s="37">
        <v>129.79</v>
      </c>
      <c r="O20" s="37">
        <v>134.31</v>
      </c>
      <c r="P20" s="37">
        <v>134.84</v>
      </c>
      <c r="Q20" s="37">
        <v>137.72</v>
      </c>
      <c r="R20" s="37">
        <v>134.68</v>
      </c>
      <c r="S20" s="37">
        <v>137.59</v>
      </c>
      <c r="T20" s="37">
        <v>133.83000000000001</v>
      </c>
      <c r="U20" s="37">
        <v>126.75</v>
      </c>
      <c r="V20" s="37">
        <v>119.99</v>
      </c>
      <c r="W20" s="37">
        <v>117.03</v>
      </c>
      <c r="X20" s="37">
        <v>113.53</v>
      </c>
      <c r="Y20" s="20">
        <f t="shared" si="0"/>
        <v>105.70763500931098</v>
      </c>
      <c r="Z20" s="26">
        <f t="shared" si="1"/>
        <v>5.7076350093109767</v>
      </c>
      <c r="AA20" s="109">
        <v>6</v>
      </c>
    </row>
    <row r="21" spans="1:27" x14ac:dyDescent="0.2">
      <c r="A21" s="39" t="s">
        <v>27</v>
      </c>
      <c r="B21" s="37">
        <v>289.37</v>
      </c>
      <c r="C21" s="37">
        <v>298.74</v>
      </c>
      <c r="D21" s="37">
        <v>307.93</v>
      </c>
      <c r="E21" s="37">
        <v>297.48</v>
      </c>
      <c r="F21" s="37">
        <v>314.13</v>
      </c>
      <c r="G21" s="37">
        <v>329.39</v>
      </c>
      <c r="H21" s="38">
        <v>322.60000000000002</v>
      </c>
      <c r="I21" s="37">
        <v>336.44</v>
      </c>
      <c r="J21" s="37">
        <v>347.14</v>
      </c>
      <c r="K21" s="37">
        <v>373.44</v>
      </c>
      <c r="L21" s="37">
        <v>390.18</v>
      </c>
      <c r="M21" s="37">
        <v>387.16</v>
      </c>
      <c r="N21" s="37">
        <v>404.66</v>
      </c>
      <c r="O21" s="37">
        <v>412.74</v>
      </c>
      <c r="P21" s="37">
        <v>428.53</v>
      </c>
      <c r="Q21" s="37">
        <v>443.42</v>
      </c>
      <c r="R21" s="37">
        <v>436.41</v>
      </c>
      <c r="S21" s="37">
        <v>445.43</v>
      </c>
      <c r="T21" s="37">
        <v>411.85</v>
      </c>
      <c r="U21" s="37">
        <v>372.04</v>
      </c>
      <c r="V21" s="37">
        <v>360.01</v>
      </c>
      <c r="W21" s="37">
        <v>360.01</v>
      </c>
      <c r="X21" s="37">
        <v>354.43</v>
      </c>
      <c r="Y21" s="20">
        <f t="shared" si="0"/>
        <v>122.48332584580295</v>
      </c>
      <c r="Z21" s="51">
        <f t="shared" si="1"/>
        <v>22.483325845802952</v>
      </c>
      <c r="AA21" s="109">
        <v>3</v>
      </c>
    </row>
    <row r="22" spans="1:27" x14ac:dyDescent="0.2">
      <c r="A22" s="39" t="s">
        <v>14</v>
      </c>
      <c r="B22" s="38">
        <v>566.1</v>
      </c>
      <c r="C22" s="38">
        <v>589.4</v>
      </c>
      <c r="D22" s="37">
        <v>581.45000000000005</v>
      </c>
      <c r="E22" s="37">
        <v>554.83000000000004</v>
      </c>
      <c r="F22" s="38">
        <v>555.79999999999995</v>
      </c>
      <c r="G22" s="37">
        <v>563.91999999999996</v>
      </c>
      <c r="H22" s="37">
        <v>579.25</v>
      </c>
      <c r="I22" s="37">
        <v>574.19000000000005</v>
      </c>
      <c r="J22" s="37">
        <v>590.14</v>
      </c>
      <c r="K22" s="37">
        <v>576.99</v>
      </c>
      <c r="L22" s="37">
        <v>574.99</v>
      </c>
      <c r="M22" s="37">
        <v>573.23</v>
      </c>
      <c r="N22" s="37">
        <v>567.96</v>
      </c>
      <c r="O22" s="37">
        <v>573.42999999999995</v>
      </c>
      <c r="P22" s="37">
        <v>572.85</v>
      </c>
      <c r="Q22" s="37">
        <v>574.65</v>
      </c>
      <c r="R22" s="37">
        <v>563.75</v>
      </c>
      <c r="S22" s="37">
        <v>555.09</v>
      </c>
      <c r="T22" s="37">
        <v>550.38</v>
      </c>
      <c r="U22" s="37">
        <v>525.33000000000004</v>
      </c>
      <c r="V22" s="38">
        <v>532.6</v>
      </c>
      <c r="W22" s="37">
        <v>506.78</v>
      </c>
      <c r="X22" s="37">
        <v>506.62</v>
      </c>
      <c r="Y22" s="20">
        <f t="shared" si="0"/>
        <v>89.493022434198906</v>
      </c>
      <c r="Z22" s="26">
        <f t="shared" si="1"/>
        <v>-10.506977565801094</v>
      </c>
    </row>
    <row r="23" spans="1:27" x14ac:dyDescent="0.2">
      <c r="A23" s="39" t="s">
        <v>69</v>
      </c>
      <c r="B23" s="37">
        <v>32.32</v>
      </c>
      <c r="C23" s="37">
        <v>25.41</v>
      </c>
      <c r="D23" s="37">
        <v>23.75</v>
      </c>
      <c r="E23" s="37">
        <v>23.94</v>
      </c>
      <c r="F23" s="37">
        <v>23.15</v>
      </c>
      <c r="G23" s="37">
        <v>23.73</v>
      </c>
      <c r="H23" s="37">
        <v>24.37</v>
      </c>
      <c r="I23" s="37">
        <v>25.83</v>
      </c>
      <c r="J23" s="37">
        <v>25.93</v>
      </c>
      <c r="K23" s="37">
        <v>27.19</v>
      </c>
      <c r="L23" s="37">
        <v>26.85</v>
      </c>
      <c r="M23" s="37">
        <v>27.98</v>
      </c>
      <c r="N23" s="37">
        <v>29.06</v>
      </c>
      <c r="O23" s="37">
        <v>30.42</v>
      </c>
      <c r="P23" s="37">
        <v>30.61</v>
      </c>
      <c r="Q23" s="37">
        <v>30.95</v>
      </c>
      <c r="R23" s="37">
        <v>31.54</v>
      </c>
      <c r="S23" s="37">
        <v>33.03</v>
      </c>
      <c r="T23" s="38">
        <v>31.7</v>
      </c>
      <c r="U23" s="37">
        <v>29.66</v>
      </c>
      <c r="V23" s="37">
        <v>29.18</v>
      </c>
      <c r="W23" s="37">
        <v>28.84</v>
      </c>
      <c r="X23" s="37">
        <v>26.71</v>
      </c>
      <c r="Y23" s="20">
        <f t="shared" si="0"/>
        <v>82.642326732673268</v>
      </c>
      <c r="Z23" s="26">
        <f t="shared" si="1"/>
        <v>-17.357673267326732</v>
      </c>
    </row>
    <row r="24" spans="1:27" x14ac:dyDescent="0.2">
      <c r="A24" s="39" t="s">
        <v>16</v>
      </c>
      <c r="B24" s="37">
        <v>523.25</v>
      </c>
      <c r="C24" s="37">
        <v>525.64</v>
      </c>
      <c r="D24" s="37">
        <v>522.77</v>
      </c>
      <c r="E24" s="37">
        <v>516.39</v>
      </c>
      <c r="F24" s="37">
        <v>508.95</v>
      </c>
      <c r="G24" s="37">
        <v>536.05999999999995</v>
      </c>
      <c r="H24" s="37">
        <v>530.16999999999996</v>
      </c>
      <c r="I24" s="37">
        <v>536.72</v>
      </c>
      <c r="J24" s="37">
        <v>548.66</v>
      </c>
      <c r="K24" s="37">
        <v>555.78</v>
      </c>
      <c r="L24" s="37">
        <v>559.33000000000004</v>
      </c>
      <c r="M24" s="37">
        <v>565.23</v>
      </c>
      <c r="N24" s="37">
        <v>565.67999999999995</v>
      </c>
      <c r="O24" s="37">
        <v>582.21</v>
      </c>
      <c r="P24" s="37">
        <v>585.54</v>
      </c>
      <c r="Q24" s="37">
        <v>583.44000000000005</v>
      </c>
      <c r="R24" s="37">
        <v>573.26</v>
      </c>
      <c r="S24" s="37">
        <v>565.59</v>
      </c>
      <c r="T24" s="38">
        <v>550.9</v>
      </c>
      <c r="U24" s="37">
        <v>499.43</v>
      </c>
      <c r="V24" s="37">
        <v>509.35</v>
      </c>
      <c r="W24" s="37">
        <v>497.28</v>
      </c>
      <c r="X24" s="37">
        <v>470.58</v>
      </c>
      <c r="Y24" s="20">
        <f t="shared" si="0"/>
        <v>89.934065934065927</v>
      </c>
      <c r="Z24" s="26">
        <f t="shared" si="1"/>
        <v>-10.065934065934073</v>
      </c>
    </row>
    <row r="25" spans="1:27" x14ac:dyDescent="0.2">
      <c r="A25" s="39" t="s">
        <v>30</v>
      </c>
      <c r="B25" s="37">
        <v>6.82</v>
      </c>
      <c r="C25" s="37">
        <v>7.44</v>
      </c>
      <c r="D25" s="37">
        <v>7.85</v>
      </c>
      <c r="E25" s="37">
        <v>8.0299999999999994</v>
      </c>
      <c r="F25" s="37">
        <v>8.32</v>
      </c>
      <c r="G25" s="37">
        <v>8.33</v>
      </c>
      <c r="H25" s="37">
        <v>8.67</v>
      </c>
      <c r="I25" s="37">
        <v>8.77</v>
      </c>
      <c r="J25" s="37">
        <v>9.1300000000000008</v>
      </c>
      <c r="K25" s="37">
        <v>9.4600000000000009</v>
      </c>
      <c r="L25" s="37">
        <v>9.73</v>
      </c>
      <c r="M25" s="37">
        <v>9.8699999999999992</v>
      </c>
      <c r="N25" s="37">
        <v>10.119999999999999</v>
      </c>
      <c r="O25" s="37">
        <v>10.57</v>
      </c>
      <c r="P25" s="38">
        <v>10.7</v>
      </c>
      <c r="Q25" s="37">
        <v>10.78</v>
      </c>
      <c r="R25" s="37">
        <v>10.98</v>
      </c>
      <c r="S25" s="37">
        <v>11.26</v>
      </c>
      <c r="T25" s="37">
        <v>11.43</v>
      </c>
      <c r="U25" s="37">
        <v>11.11</v>
      </c>
      <c r="V25" s="37">
        <v>10.82</v>
      </c>
      <c r="W25" s="37">
        <v>10.59</v>
      </c>
      <c r="X25" s="37">
        <v>10.07</v>
      </c>
      <c r="Y25" s="20">
        <f t="shared" si="0"/>
        <v>147.65395894428153</v>
      </c>
      <c r="Z25" s="51">
        <f t="shared" si="1"/>
        <v>47.653958944281527</v>
      </c>
      <c r="AA25" s="109">
        <v>2</v>
      </c>
    </row>
    <row r="26" spans="1:27" x14ac:dyDescent="0.2">
      <c r="A26" s="39" t="s">
        <v>1</v>
      </c>
      <c r="B26" s="37">
        <v>26.44</v>
      </c>
      <c r="C26" s="38">
        <v>24.6</v>
      </c>
      <c r="D26" s="37">
        <v>19.649999999999999</v>
      </c>
      <c r="E26" s="38">
        <v>15.9</v>
      </c>
      <c r="F26" s="37">
        <v>13.97</v>
      </c>
      <c r="G26" s="37">
        <v>12.58</v>
      </c>
      <c r="H26" s="37">
        <v>12.62</v>
      </c>
      <c r="I26" s="37">
        <v>12.06</v>
      </c>
      <c r="J26" s="37">
        <v>11.53</v>
      </c>
      <c r="K26" s="37">
        <v>10.73</v>
      </c>
      <c r="L26" s="37">
        <v>10.08</v>
      </c>
      <c r="M26" s="37">
        <v>10.71</v>
      </c>
      <c r="N26" s="37">
        <v>10.69</v>
      </c>
      <c r="O26" s="37">
        <v>10.98</v>
      </c>
      <c r="P26" s="40">
        <v>11</v>
      </c>
      <c r="Q26" s="37">
        <v>11.24</v>
      </c>
      <c r="R26" s="37">
        <v>11.73</v>
      </c>
      <c r="S26" s="37">
        <v>12.23</v>
      </c>
      <c r="T26" s="38">
        <v>11.8</v>
      </c>
      <c r="U26" s="37">
        <v>11.16</v>
      </c>
      <c r="V26" s="37">
        <v>12.35</v>
      </c>
      <c r="W26" s="38">
        <v>11.5</v>
      </c>
      <c r="X26" s="37">
        <v>11.35</v>
      </c>
      <c r="Y26" s="20">
        <f t="shared" si="0"/>
        <v>42.927382753403933</v>
      </c>
      <c r="Z26" s="50">
        <f t="shared" si="1"/>
        <v>-57.072617246596067</v>
      </c>
      <c r="AA26" s="108">
        <v>1</v>
      </c>
    </row>
    <row r="27" spans="1:27" x14ac:dyDescent="0.2">
      <c r="A27" s="39" t="s">
        <v>0</v>
      </c>
      <c r="B27" s="37">
        <v>49.12</v>
      </c>
      <c r="C27" s="37">
        <v>50.59</v>
      </c>
      <c r="D27" s="38">
        <v>30.4</v>
      </c>
      <c r="E27" s="37">
        <v>24.41</v>
      </c>
      <c r="F27" s="37">
        <v>22.98</v>
      </c>
      <c r="G27" s="37">
        <v>22.19</v>
      </c>
      <c r="H27" s="37">
        <v>23.46</v>
      </c>
      <c r="I27" s="37">
        <v>23.15</v>
      </c>
      <c r="J27" s="38">
        <v>23.9</v>
      </c>
      <c r="K27" s="37">
        <v>21.33</v>
      </c>
      <c r="L27" s="38">
        <v>19.7</v>
      </c>
      <c r="M27" s="37">
        <v>20.81</v>
      </c>
      <c r="N27" s="37">
        <v>21.32</v>
      </c>
      <c r="O27" s="37">
        <v>21.54</v>
      </c>
      <c r="P27" s="37">
        <v>22.34</v>
      </c>
      <c r="Q27" s="37">
        <v>23.46</v>
      </c>
      <c r="R27" s="37">
        <v>23.87</v>
      </c>
      <c r="S27" s="37">
        <v>26.32</v>
      </c>
      <c r="T27" s="37">
        <v>25.16</v>
      </c>
      <c r="U27" s="37">
        <v>20.54</v>
      </c>
      <c r="V27" s="37">
        <v>21.27</v>
      </c>
      <c r="W27" s="37">
        <v>21.85</v>
      </c>
      <c r="X27" s="37">
        <v>21.81</v>
      </c>
      <c r="Y27" s="20">
        <f t="shared" si="0"/>
        <v>44.401465798045606</v>
      </c>
      <c r="Z27" s="50">
        <f t="shared" si="1"/>
        <v>-55.598534201954394</v>
      </c>
      <c r="AA27" s="108">
        <v>2</v>
      </c>
    </row>
    <row r="28" spans="1:27" x14ac:dyDescent="0.2">
      <c r="A28" s="39" t="s">
        <v>15</v>
      </c>
      <c r="B28" s="38">
        <v>13.3</v>
      </c>
      <c r="C28" s="37">
        <v>13.86</v>
      </c>
      <c r="D28" s="37">
        <v>13.63</v>
      </c>
      <c r="E28" s="37">
        <v>13.74</v>
      </c>
      <c r="F28" s="37">
        <v>13.01</v>
      </c>
      <c r="G28" s="37">
        <v>10.75</v>
      </c>
      <c r="H28" s="37">
        <v>10.86</v>
      </c>
      <c r="I28" s="37">
        <v>10.28</v>
      </c>
      <c r="J28" s="37">
        <v>9.5500000000000007</v>
      </c>
      <c r="K28" s="37">
        <v>10.08</v>
      </c>
      <c r="L28" s="37">
        <v>10.73</v>
      </c>
      <c r="M28" s="37">
        <v>11.31</v>
      </c>
      <c r="N28" s="37">
        <v>12.18</v>
      </c>
      <c r="O28" s="37">
        <v>12.57</v>
      </c>
      <c r="P28" s="37">
        <v>14.15</v>
      </c>
      <c r="Q28" s="37">
        <v>14.41</v>
      </c>
      <c r="R28" s="37">
        <v>14.18</v>
      </c>
      <c r="S28" s="37">
        <v>13.68</v>
      </c>
      <c r="T28" s="37">
        <v>13.52</v>
      </c>
      <c r="U28" s="37">
        <v>12.96</v>
      </c>
      <c r="V28" s="37">
        <v>13.56</v>
      </c>
      <c r="W28" s="37">
        <v>13.36</v>
      </c>
      <c r="X28" s="37">
        <v>12.96</v>
      </c>
      <c r="Y28" s="20">
        <f t="shared" si="0"/>
        <v>97.443609022556387</v>
      </c>
      <c r="Z28" s="26">
        <f t="shared" si="1"/>
        <v>-2.5563909774436127</v>
      </c>
    </row>
    <row r="29" spans="1:27" x14ac:dyDescent="0.2">
      <c r="A29" s="39" t="s">
        <v>6</v>
      </c>
      <c r="B29" s="37">
        <v>98.08</v>
      </c>
      <c r="C29" s="37">
        <v>90.12</v>
      </c>
      <c r="D29" s="37">
        <v>80.12</v>
      </c>
      <c r="E29" s="37">
        <v>80.63</v>
      </c>
      <c r="F29" s="37">
        <v>79.77</v>
      </c>
      <c r="G29" s="37">
        <v>79.010000000000005</v>
      </c>
      <c r="H29" s="37">
        <v>81.27</v>
      </c>
      <c r="I29" s="37">
        <v>79.81</v>
      </c>
      <c r="J29" s="37">
        <v>79.66</v>
      </c>
      <c r="K29" s="37">
        <v>80.290000000000006</v>
      </c>
      <c r="L29" s="37">
        <v>77.180000000000007</v>
      </c>
      <c r="M29" s="40">
        <v>79</v>
      </c>
      <c r="N29" s="37">
        <v>77.48</v>
      </c>
      <c r="O29" s="37">
        <v>80.19</v>
      </c>
      <c r="P29" s="37">
        <v>79.78</v>
      </c>
      <c r="Q29" s="37">
        <v>79.16</v>
      </c>
      <c r="R29" s="37">
        <v>78.28</v>
      </c>
      <c r="S29" s="37">
        <v>76.38</v>
      </c>
      <c r="T29" s="37">
        <v>74.13</v>
      </c>
      <c r="U29" s="37">
        <v>67.67</v>
      </c>
      <c r="V29" s="37">
        <v>68.319999999999993</v>
      </c>
      <c r="W29" s="37">
        <v>66.72</v>
      </c>
      <c r="X29" s="37">
        <v>62.48</v>
      </c>
      <c r="Y29" s="20">
        <f t="shared" si="0"/>
        <v>63.703099510603586</v>
      </c>
      <c r="Z29" s="50">
        <f t="shared" si="1"/>
        <v>-36.296900489396414</v>
      </c>
      <c r="AA29" s="108">
        <v>7</v>
      </c>
    </row>
    <row r="30" spans="1:27" x14ac:dyDescent="0.2">
      <c r="A30" s="39" t="s">
        <v>29</v>
      </c>
      <c r="B30" s="38">
        <v>2.2000000000000002</v>
      </c>
      <c r="C30" s="37">
        <v>2.38</v>
      </c>
      <c r="D30" s="37">
        <v>2.5499999999999998</v>
      </c>
      <c r="E30" s="37">
        <v>2.58</v>
      </c>
      <c r="F30" s="37">
        <v>2.72</v>
      </c>
      <c r="G30" s="37">
        <v>2.76</v>
      </c>
      <c r="H30" s="37">
        <v>2.81</v>
      </c>
      <c r="I30" s="37">
        <v>2.91</v>
      </c>
      <c r="J30" s="37">
        <v>2.87</v>
      </c>
      <c r="K30" s="37">
        <v>2.97</v>
      </c>
      <c r="L30" s="38">
        <v>2.9</v>
      </c>
      <c r="M30" s="37">
        <v>2.97</v>
      </c>
      <c r="N30" s="37">
        <v>2.98</v>
      </c>
      <c r="O30" s="37">
        <v>3.17</v>
      </c>
      <c r="P30" s="37">
        <v>3.15</v>
      </c>
      <c r="Q30" s="37">
        <v>3.26</v>
      </c>
      <c r="R30" s="37">
        <v>3.26</v>
      </c>
      <c r="S30" s="37">
        <v>3.39</v>
      </c>
      <c r="T30" s="37">
        <v>3.36</v>
      </c>
      <c r="U30" s="37">
        <v>3.28</v>
      </c>
      <c r="V30" s="37">
        <v>3.32</v>
      </c>
      <c r="W30" s="37">
        <v>3.36</v>
      </c>
      <c r="X30" s="37">
        <v>3.46</v>
      </c>
      <c r="Y30" s="20">
        <f t="shared" si="0"/>
        <v>157.27272727272725</v>
      </c>
      <c r="Z30" s="51">
        <f t="shared" si="1"/>
        <v>57.272727272727252</v>
      </c>
      <c r="AA30" s="109">
        <v>1</v>
      </c>
    </row>
    <row r="31" spans="1:27" x14ac:dyDescent="0.2">
      <c r="A31" s="39" t="s">
        <v>17</v>
      </c>
      <c r="B31" s="37">
        <v>216.41</v>
      </c>
      <c r="C31" s="37">
        <v>221.25</v>
      </c>
      <c r="D31" s="37">
        <v>220.77</v>
      </c>
      <c r="E31" s="37">
        <v>226.22</v>
      </c>
      <c r="F31" s="37">
        <v>226.49</v>
      </c>
      <c r="G31" s="37">
        <v>230.77</v>
      </c>
      <c r="H31" s="37">
        <v>239.44</v>
      </c>
      <c r="I31" s="37">
        <v>233.38</v>
      </c>
      <c r="J31" s="37">
        <v>235.09</v>
      </c>
      <c r="K31" s="37">
        <v>223.18</v>
      </c>
      <c r="L31" s="37">
        <v>222.81</v>
      </c>
      <c r="M31" s="37">
        <v>224.07</v>
      </c>
      <c r="N31" s="37">
        <v>223.56</v>
      </c>
      <c r="O31" s="37">
        <v>224.16</v>
      </c>
      <c r="P31" s="37">
        <v>226.05</v>
      </c>
      <c r="Q31" s="37">
        <v>220.36</v>
      </c>
      <c r="R31" s="37">
        <v>216.57</v>
      </c>
      <c r="S31" s="38">
        <v>215.3</v>
      </c>
      <c r="T31" s="37">
        <v>214.53</v>
      </c>
      <c r="U31" s="37">
        <v>208.24</v>
      </c>
      <c r="V31" s="37">
        <v>219.49</v>
      </c>
      <c r="W31" s="37">
        <v>205.55</v>
      </c>
      <c r="X31" s="37">
        <v>201.82</v>
      </c>
      <c r="Y31" s="20">
        <f t="shared" si="0"/>
        <v>93.258167367496881</v>
      </c>
      <c r="Z31" s="26">
        <f t="shared" si="1"/>
        <v>-6.7418326325031188</v>
      </c>
    </row>
    <row r="32" spans="1:27" x14ac:dyDescent="0.2">
      <c r="A32" s="39" t="s">
        <v>23</v>
      </c>
      <c r="B32" s="37">
        <v>78.98</v>
      </c>
      <c r="C32" s="37">
        <v>83.14</v>
      </c>
      <c r="D32" s="38">
        <v>76.5</v>
      </c>
      <c r="E32" s="37">
        <v>76.64</v>
      </c>
      <c r="F32" s="37">
        <v>77.540000000000006</v>
      </c>
      <c r="G32" s="37">
        <v>81.09</v>
      </c>
      <c r="H32" s="37">
        <v>84.24</v>
      </c>
      <c r="I32" s="37">
        <v>83.82</v>
      </c>
      <c r="J32" s="37">
        <v>83.25</v>
      </c>
      <c r="K32" s="37">
        <v>81.53</v>
      </c>
      <c r="L32" s="37">
        <v>81.99</v>
      </c>
      <c r="M32" s="37">
        <v>85.94</v>
      </c>
      <c r="N32" s="37">
        <v>87.53</v>
      </c>
      <c r="O32" s="37">
        <v>93.45</v>
      </c>
      <c r="P32" s="37">
        <v>93.31</v>
      </c>
      <c r="Q32" s="37">
        <v>94.56</v>
      </c>
      <c r="R32" s="37">
        <v>91.78</v>
      </c>
      <c r="S32" s="37">
        <v>89.17</v>
      </c>
      <c r="T32" s="37">
        <v>89.09</v>
      </c>
      <c r="U32" s="37">
        <v>82.06</v>
      </c>
      <c r="V32" s="37">
        <v>86.88</v>
      </c>
      <c r="W32" s="37">
        <v>84.95</v>
      </c>
      <c r="X32" s="37">
        <v>82.15</v>
      </c>
      <c r="Y32" s="20">
        <f t="shared" si="0"/>
        <v>104.01367434793617</v>
      </c>
      <c r="Z32" s="26">
        <f t="shared" si="1"/>
        <v>4.0136743479361741</v>
      </c>
    </row>
    <row r="33" spans="1:27" x14ac:dyDescent="0.2">
      <c r="A33" s="39" t="s">
        <v>10</v>
      </c>
      <c r="B33" s="37">
        <v>467.02</v>
      </c>
      <c r="C33" s="37">
        <v>456.87</v>
      </c>
      <c r="D33" s="37">
        <v>442.74</v>
      </c>
      <c r="E33" s="38">
        <v>442.8</v>
      </c>
      <c r="F33" s="37">
        <v>439.15</v>
      </c>
      <c r="G33" s="37">
        <v>441.89</v>
      </c>
      <c r="H33" s="37">
        <v>455.04</v>
      </c>
      <c r="I33" s="37">
        <v>446.64</v>
      </c>
      <c r="J33" s="37">
        <v>417.73</v>
      </c>
      <c r="K33" s="37">
        <v>407.26</v>
      </c>
      <c r="L33" s="37">
        <v>396.91</v>
      </c>
      <c r="M33" s="37">
        <v>393.68</v>
      </c>
      <c r="N33" s="37">
        <v>381.13</v>
      </c>
      <c r="O33" s="37">
        <v>394.25</v>
      </c>
      <c r="P33" s="37">
        <v>398.87</v>
      </c>
      <c r="Q33" s="37">
        <v>399.77</v>
      </c>
      <c r="R33" s="38">
        <v>415.4</v>
      </c>
      <c r="S33" s="37">
        <v>416.76</v>
      </c>
      <c r="T33" s="37">
        <v>407.65</v>
      </c>
      <c r="U33" s="37">
        <v>389.12</v>
      </c>
      <c r="V33" s="37">
        <v>408.97</v>
      </c>
      <c r="W33" s="37">
        <v>407.21</v>
      </c>
      <c r="X33" s="37">
        <v>400.94</v>
      </c>
      <c r="Y33" s="20">
        <f t="shared" si="0"/>
        <v>85.850713031561824</v>
      </c>
      <c r="Z33" s="26">
        <f t="shared" si="1"/>
        <v>-14.149286968438176</v>
      </c>
    </row>
    <row r="34" spans="1:27" x14ac:dyDescent="0.2">
      <c r="A34" s="39" t="s">
        <v>26</v>
      </c>
      <c r="B34" s="37">
        <v>62.34</v>
      </c>
      <c r="C34" s="37">
        <v>64.319999999999993</v>
      </c>
      <c r="D34" s="37">
        <v>68.84</v>
      </c>
      <c r="E34" s="37">
        <v>67.47</v>
      </c>
      <c r="F34" s="37">
        <v>68.55</v>
      </c>
      <c r="G34" s="37">
        <v>73.13</v>
      </c>
      <c r="H34" s="37">
        <v>70.819999999999993</v>
      </c>
      <c r="I34" s="37">
        <v>73.94</v>
      </c>
      <c r="J34" s="37">
        <v>78.98</v>
      </c>
      <c r="K34" s="37">
        <v>87.27</v>
      </c>
      <c r="L34" s="37">
        <v>86.22</v>
      </c>
      <c r="M34" s="37">
        <v>85.94</v>
      </c>
      <c r="N34" s="37">
        <v>90.01</v>
      </c>
      <c r="O34" s="37">
        <v>84.48</v>
      </c>
      <c r="P34" s="37">
        <v>87.61</v>
      </c>
      <c r="Q34" s="37">
        <v>90.08</v>
      </c>
      <c r="R34" s="37">
        <v>85.17</v>
      </c>
      <c r="S34" s="37">
        <v>82.93</v>
      </c>
      <c r="T34" s="37">
        <v>80.78</v>
      </c>
      <c r="U34" s="37">
        <v>77.34</v>
      </c>
      <c r="V34" s="37">
        <v>73.36</v>
      </c>
      <c r="W34" s="37">
        <v>72.13</v>
      </c>
      <c r="X34" s="38">
        <v>71.599999999999994</v>
      </c>
      <c r="Y34" s="20">
        <f t="shared" si="0"/>
        <v>114.8540263073468</v>
      </c>
      <c r="Z34" s="51">
        <f t="shared" si="1"/>
        <v>14.8540263073468</v>
      </c>
      <c r="AA34" s="109">
        <v>4</v>
      </c>
    </row>
    <row r="35" spans="1:27" x14ac:dyDescent="0.2">
      <c r="A35" s="39" t="s">
        <v>2</v>
      </c>
      <c r="B35" s="37">
        <v>248.49</v>
      </c>
      <c r="C35" s="37">
        <v>202.61</v>
      </c>
      <c r="D35" s="38">
        <v>183.3</v>
      </c>
      <c r="E35" s="37">
        <v>173.19</v>
      </c>
      <c r="F35" s="37">
        <v>169.64</v>
      </c>
      <c r="G35" s="37">
        <v>175.92</v>
      </c>
      <c r="H35" s="37">
        <v>178.15</v>
      </c>
      <c r="I35" s="37">
        <v>164.89</v>
      </c>
      <c r="J35" s="37">
        <v>147.16</v>
      </c>
      <c r="K35" s="37">
        <v>130.18</v>
      </c>
      <c r="L35" s="37">
        <v>134.54</v>
      </c>
      <c r="M35" s="37">
        <v>139.44</v>
      </c>
      <c r="N35" s="37">
        <v>140.06</v>
      </c>
      <c r="O35" s="37">
        <v>144.65</v>
      </c>
      <c r="P35" s="37">
        <v>141.72</v>
      </c>
      <c r="Q35" s="37">
        <v>141.72999999999999</v>
      </c>
      <c r="R35" s="37">
        <v>145.29</v>
      </c>
      <c r="S35" s="37">
        <v>143.22999999999999</v>
      </c>
      <c r="T35" s="37">
        <v>140.31</v>
      </c>
      <c r="U35" s="37">
        <v>120.39</v>
      </c>
      <c r="V35" s="37">
        <v>116.32</v>
      </c>
      <c r="W35" s="37">
        <v>121.98</v>
      </c>
      <c r="X35" s="37">
        <v>119.19</v>
      </c>
      <c r="Y35" s="20">
        <f t="shared" si="0"/>
        <v>47.965712905951946</v>
      </c>
      <c r="Z35" s="50">
        <f t="shared" si="1"/>
        <v>-52.034287094048054</v>
      </c>
      <c r="AA35" s="108">
        <v>4</v>
      </c>
    </row>
    <row r="36" spans="1:27" x14ac:dyDescent="0.2">
      <c r="A36" s="39" t="s">
        <v>20</v>
      </c>
      <c r="B36" s="37">
        <v>18.489999999999998</v>
      </c>
      <c r="C36" s="37">
        <v>17.34</v>
      </c>
      <c r="D36" s="37">
        <v>17.239999999999998</v>
      </c>
      <c r="E36" s="38">
        <v>17.5</v>
      </c>
      <c r="F36" s="37">
        <v>17.690000000000001</v>
      </c>
      <c r="G36" s="37">
        <v>18.61</v>
      </c>
      <c r="H36" s="37">
        <v>19.28</v>
      </c>
      <c r="I36" s="37">
        <v>19.64</v>
      </c>
      <c r="J36" s="37">
        <v>19.39</v>
      </c>
      <c r="K36" s="37">
        <v>18.75</v>
      </c>
      <c r="L36" s="37">
        <v>19.02</v>
      </c>
      <c r="M36" s="38">
        <v>19.899999999999999</v>
      </c>
      <c r="N36" s="37">
        <v>20.059999999999999</v>
      </c>
      <c r="O36" s="37">
        <v>19.75</v>
      </c>
      <c r="P36" s="37">
        <v>20.04</v>
      </c>
      <c r="Q36" s="37">
        <v>20.38</v>
      </c>
      <c r="R36" s="38">
        <v>20.6</v>
      </c>
      <c r="S36" s="37">
        <v>20.77</v>
      </c>
      <c r="T36" s="37">
        <v>21.49</v>
      </c>
      <c r="U36" s="37">
        <v>19.45</v>
      </c>
      <c r="V36" s="37">
        <v>19.489999999999998</v>
      </c>
      <c r="W36" s="37">
        <v>19.53</v>
      </c>
      <c r="X36" s="37">
        <v>18.98</v>
      </c>
      <c r="Y36" s="20">
        <f t="shared" si="0"/>
        <v>102.65008112493241</v>
      </c>
      <c r="Z36" s="26">
        <f t="shared" si="1"/>
        <v>2.650081124932413</v>
      </c>
    </row>
    <row r="37" spans="1:27" x14ac:dyDescent="0.2">
      <c r="A37" s="39" t="s">
        <v>5</v>
      </c>
      <c r="B37" s="37">
        <v>73.67</v>
      </c>
      <c r="C37" s="37">
        <v>63.82</v>
      </c>
      <c r="D37" s="37">
        <v>58.16</v>
      </c>
      <c r="E37" s="37">
        <v>54.55</v>
      </c>
      <c r="F37" s="37">
        <v>52.08</v>
      </c>
      <c r="G37" s="37">
        <v>53.52</v>
      </c>
      <c r="H37" s="37">
        <v>53.97</v>
      </c>
      <c r="I37" s="37">
        <v>52.83</v>
      </c>
      <c r="J37" s="37">
        <v>52.08</v>
      </c>
      <c r="K37" s="37">
        <v>51.02</v>
      </c>
      <c r="L37" s="37">
        <v>49.17</v>
      </c>
      <c r="M37" s="37">
        <v>51.71</v>
      </c>
      <c r="N37" s="37">
        <v>50.08</v>
      </c>
      <c r="O37" s="37">
        <v>50.86</v>
      </c>
      <c r="P37" s="37">
        <v>51.17</v>
      </c>
      <c r="Q37" s="37">
        <v>50.55</v>
      </c>
      <c r="R37" s="38">
        <v>50.6</v>
      </c>
      <c r="S37" s="37">
        <v>48.67</v>
      </c>
      <c r="T37" s="37">
        <v>49.41</v>
      </c>
      <c r="U37" s="37">
        <v>44.93</v>
      </c>
      <c r="V37" s="37">
        <v>45.61</v>
      </c>
      <c r="W37" s="37">
        <v>45.08</v>
      </c>
      <c r="X37" s="37">
        <v>43.21</v>
      </c>
      <c r="Y37" s="20">
        <f t="shared" si="0"/>
        <v>58.653454594814711</v>
      </c>
      <c r="Z37" s="50">
        <f t="shared" si="1"/>
        <v>-41.346545405185289</v>
      </c>
      <c r="AA37" s="108">
        <v>6</v>
      </c>
    </row>
    <row r="38" spans="1:27" x14ac:dyDescent="0.2">
      <c r="A38" s="39" t="s">
        <v>21</v>
      </c>
      <c r="B38" s="37">
        <v>71.349999999999994</v>
      </c>
      <c r="C38" s="38">
        <v>69.099999999999994</v>
      </c>
      <c r="D38" s="37">
        <v>67.569999999999993</v>
      </c>
      <c r="E38" s="37">
        <v>69.61</v>
      </c>
      <c r="F38" s="37">
        <v>75.040000000000006</v>
      </c>
      <c r="G38" s="37">
        <v>71.680000000000007</v>
      </c>
      <c r="H38" s="37">
        <v>77.459999999999994</v>
      </c>
      <c r="I38" s="37">
        <v>76.12</v>
      </c>
      <c r="J38" s="37">
        <v>72.569999999999993</v>
      </c>
      <c r="K38" s="37">
        <v>72.09</v>
      </c>
      <c r="L38" s="37">
        <v>70.27</v>
      </c>
      <c r="M38" s="38">
        <v>75.5</v>
      </c>
      <c r="N38" s="37">
        <v>77.72</v>
      </c>
      <c r="O38" s="37">
        <v>85.71</v>
      </c>
      <c r="P38" s="37">
        <v>81.88</v>
      </c>
      <c r="Q38" s="37">
        <v>69.930000000000007</v>
      </c>
      <c r="R38" s="37">
        <v>81.349999999999994</v>
      </c>
      <c r="S38" s="37">
        <v>79.930000000000007</v>
      </c>
      <c r="T38" s="37">
        <v>71.94</v>
      </c>
      <c r="U38" s="37">
        <v>67.59</v>
      </c>
      <c r="V38" s="37">
        <v>76.069999999999993</v>
      </c>
      <c r="W38" s="37">
        <v>68.84</v>
      </c>
      <c r="X38" s="37">
        <v>62.88</v>
      </c>
      <c r="Y38" s="20">
        <f t="shared" si="0"/>
        <v>88.128941836019635</v>
      </c>
      <c r="Z38" s="26">
        <f t="shared" si="1"/>
        <v>-11.871058163980365</v>
      </c>
    </row>
    <row r="39" spans="1:27" x14ac:dyDescent="0.2">
      <c r="A39" s="39" t="s">
        <v>12</v>
      </c>
      <c r="B39" s="37">
        <v>74.09</v>
      </c>
      <c r="C39" s="40">
        <v>74</v>
      </c>
      <c r="D39" s="37">
        <v>73.349999999999994</v>
      </c>
      <c r="E39" s="37">
        <v>73.709999999999994</v>
      </c>
      <c r="F39" s="37">
        <v>76.290000000000006</v>
      </c>
      <c r="G39" s="37">
        <v>75.63</v>
      </c>
      <c r="H39" s="37">
        <v>79.540000000000006</v>
      </c>
      <c r="I39" s="37">
        <v>74.540000000000006</v>
      </c>
      <c r="J39" s="37">
        <v>75.11</v>
      </c>
      <c r="K39" s="37">
        <v>71.959999999999994</v>
      </c>
      <c r="L39" s="37">
        <v>70.52</v>
      </c>
      <c r="M39" s="37">
        <v>71.25</v>
      </c>
      <c r="N39" s="37">
        <v>71.709999999999994</v>
      </c>
      <c r="O39" s="37">
        <v>72.069999999999993</v>
      </c>
      <c r="P39" s="38">
        <v>71.5</v>
      </c>
      <c r="Q39" s="37">
        <v>68.87</v>
      </c>
      <c r="R39" s="37">
        <v>68.81</v>
      </c>
      <c r="S39" s="37">
        <v>67.459999999999994</v>
      </c>
      <c r="T39" s="37">
        <v>65.510000000000005</v>
      </c>
      <c r="U39" s="37">
        <v>61.22</v>
      </c>
      <c r="V39" s="37">
        <v>67.22</v>
      </c>
      <c r="W39" s="37">
        <v>63.06</v>
      </c>
      <c r="X39" s="38">
        <v>59.8</v>
      </c>
      <c r="Y39" s="20">
        <f t="shared" si="0"/>
        <v>80.712646780942094</v>
      </c>
      <c r="Z39" s="26">
        <f t="shared" si="1"/>
        <v>-19.287353219057906</v>
      </c>
    </row>
    <row r="40" spans="1:27" x14ac:dyDescent="0.2">
      <c r="A40" s="39" t="s">
        <v>9</v>
      </c>
      <c r="B40" s="38">
        <v>795.8</v>
      </c>
      <c r="C40" s="37">
        <v>803.52</v>
      </c>
      <c r="D40" s="37">
        <v>783.37</v>
      </c>
      <c r="E40" s="38">
        <v>765.4</v>
      </c>
      <c r="F40" s="37">
        <v>755.76</v>
      </c>
      <c r="G40" s="37">
        <v>749.58</v>
      </c>
      <c r="H40" s="37">
        <v>772.48</v>
      </c>
      <c r="I40" s="37">
        <v>750.06</v>
      </c>
      <c r="J40" s="38">
        <v>752.4</v>
      </c>
      <c r="K40" s="38">
        <v>725.8</v>
      </c>
      <c r="L40" s="37">
        <v>731.36</v>
      </c>
      <c r="M40" s="37">
        <v>736.16</v>
      </c>
      <c r="N40" s="37">
        <v>716.19</v>
      </c>
      <c r="O40" s="37">
        <v>724.03</v>
      </c>
      <c r="P40" s="37">
        <v>724.52</v>
      </c>
      <c r="Q40" s="37">
        <v>720.17</v>
      </c>
      <c r="R40" s="37">
        <v>716.47</v>
      </c>
      <c r="S40" s="37">
        <v>705.69</v>
      </c>
      <c r="T40" s="37">
        <v>682.75</v>
      </c>
      <c r="U40" s="37">
        <v>626.46</v>
      </c>
      <c r="V40" s="37">
        <v>641.37</v>
      </c>
      <c r="W40" s="37">
        <v>598.99</v>
      </c>
      <c r="X40" s="38">
        <v>615.20000000000005</v>
      </c>
      <c r="Y40" s="20">
        <f t="shared" si="0"/>
        <v>77.305855742648916</v>
      </c>
      <c r="Z40" s="26">
        <f t="shared" si="1"/>
        <v>-22.694144257351084</v>
      </c>
    </row>
    <row r="41" spans="1:27" x14ac:dyDescent="0.2">
      <c r="A41" s="39" t="s">
        <v>28</v>
      </c>
      <c r="B41" s="37">
        <v>3.76</v>
      </c>
      <c r="C41" s="38">
        <v>3.6</v>
      </c>
      <c r="D41" s="37">
        <v>3.49</v>
      </c>
      <c r="E41" s="37">
        <v>3.54</v>
      </c>
      <c r="F41" s="37">
        <v>3.49</v>
      </c>
      <c r="G41" s="37">
        <v>3.55</v>
      </c>
      <c r="H41" s="37">
        <v>3.68</v>
      </c>
      <c r="I41" s="37">
        <v>3.85</v>
      </c>
      <c r="J41" s="37">
        <v>4.03</v>
      </c>
      <c r="K41" s="37">
        <v>4.29</v>
      </c>
      <c r="L41" s="37">
        <v>4.3099999999999996</v>
      </c>
      <c r="M41" s="37">
        <v>4.22</v>
      </c>
      <c r="N41" s="37">
        <v>4.22</v>
      </c>
      <c r="O41" s="37">
        <v>4.21</v>
      </c>
      <c r="P41" s="37">
        <v>4.3099999999999996</v>
      </c>
      <c r="Q41" s="37">
        <v>4.28</v>
      </c>
      <c r="R41" s="38">
        <v>4.9000000000000004</v>
      </c>
      <c r="S41" s="37">
        <v>5.14</v>
      </c>
      <c r="T41" s="37">
        <v>5.45</v>
      </c>
      <c r="U41" s="37">
        <v>5.12</v>
      </c>
      <c r="V41" s="37">
        <v>5.03</v>
      </c>
      <c r="W41" s="37">
        <v>4.87</v>
      </c>
      <c r="X41" s="37">
        <v>4.91</v>
      </c>
      <c r="Y41" s="20"/>
    </row>
    <row r="42" spans="1:27" x14ac:dyDescent="0.2">
      <c r="A42" s="39" t="s">
        <v>18</v>
      </c>
      <c r="B42" s="37">
        <v>0.23</v>
      </c>
      <c r="C42" s="37">
        <v>0.24</v>
      </c>
      <c r="D42" s="37">
        <v>0.24</v>
      </c>
      <c r="E42" s="37">
        <v>0.24</v>
      </c>
      <c r="F42" s="37">
        <v>0.23</v>
      </c>
      <c r="G42" s="37">
        <v>0.23</v>
      </c>
      <c r="H42" s="37">
        <v>0.24</v>
      </c>
      <c r="I42" s="37">
        <v>0.25</v>
      </c>
      <c r="J42" s="37">
        <v>0.26</v>
      </c>
      <c r="K42" s="37">
        <v>0.26</v>
      </c>
      <c r="L42" s="37">
        <v>0.25</v>
      </c>
      <c r="M42" s="37">
        <v>0.25</v>
      </c>
      <c r="N42" s="37">
        <v>0.26</v>
      </c>
      <c r="O42" s="37">
        <v>0.27</v>
      </c>
      <c r="P42" s="37">
        <v>0.27</v>
      </c>
      <c r="Q42" s="37">
        <v>0.27</v>
      </c>
      <c r="R42" s="37">
        <v>0.27</v>
      </c>
      <c r="S42" s="37">
        <v>0.24</v>
      </c>
      <c r="T42" s="37">
        <v>0.26</v>
      </c>
      <c r="U42" s="37">
        <v>0.25</v>
      </c>
      <c r="V42" s="37">
        <v>0.23</v>
      </c>
      <c r="W42" s="37">
        <v>0.22</v>
      </c>
      <c r="X42" s="37">
        <v>0.23</v>
      </c>
      <c r="Y42" s="20"/>
    </row>
    <row r="43" spans="1:27" x14ac:dyDescent="0.2">
      <c r="A43" s="39" t="s">
        <v>22</v>
      </c>
      <c r="B43" s="38">
        <v>51.1</v>
      </c>
      <c r="C43" s="37">
        <v>48.95</v>
      </c>
      <c r="D43" s="37">
        <v>47.24</v>
      </c>
      <c r="E43" s="38">
        <v>49.2</v>
      </c>
      <c r="F43" s="37">
        <v>51.13</v>
      </c>
      <c r="G43" s="38">
        <v>50.9</v>
      </c>
      <c r="H43" s="37">
        <v>54.14</v>
      </c>
      <c r="I43" s="37">
        <v>54.18</v>
      </c>
      <c r="J43" s="37">
        <v>54.39</v>
      </c>
      <c r="K43" s="37">
        <v>55.54</v>
      </c>
      <c r="L43" s="37">
        <v>55.05</v>
      </c>
      <c r="M43" s="37">
        <v>56.17</v>
      </c>
      <c r="N43" s="37">
        <v>54.96</v>
      </c>
      <c r="O43" s="37">
        <v>55.71</v>
      </c>
      <c r="P43" s="37">
        <v>56.36</v>
      </c>
      <c r="Q43" s="37">
        <v>55.49</v>
      </c>
      <c r="R43" s="37">
        <v>55.49</v>
      </c>
      <c r="S43" s="37">
        <v>57.25</v>
      </c>
      <c r="T43" s="37">
        <v>55.61</v>
      </c>
      <c r="U43" s="37">
        <v>52.98</v>
      </c>
      <c r="V43" s="37">
        <v>55.64</v>
      </c>
      <c r="W43" s="38">
        <v>54.5</v>
      </c>
      <c r="X43" s="40">
        <v>54</v>
      </c>
      <c r="Y43" s="20"/>
    </row>
    <row r="44" spans="1:27" x14ac:dyDescent="0.2">
      <c r="A44" s="39" t="s">
        <v>19</v>
      </c>
      <c r="B44" s="38">
        <v>56.1</v>
      </c>
      <c r="C44" s="37">
        <v>57.75</v>
      </c>
      <c r="D44" s="37">
        <v>57.71</v>
      </c>
      <c r="E44" s="37">
        <v>55.07</v>
      </c>
      <c r="F44" s="37">
        <v>54.34</v>
      </c>
      <c r="G44" s="37">
        <v>55.37</v>
      </c>
      <c r="H44" s="37">
        <v>56.16</v>
      </c>
      <c r="I44" s="37">
        <v>55.37</v>
      </c>
      <c r="J44" s="37">
        <v>56.88</v>
      </c>
      <c r="K44" s="37">
        <v>57.22</v>
      </c>
      <c r="L44" s="37">
        <v>56.53</v>
      </c>
      <c r="M44" s="38">
        <v>57.3</v>
      </c>
      <c r="N44" s="37">
        <v>55.87</v>
      </c>
      <c r="O44" s="37">
        <v>56.57</v>
      </c>
      <c r="P44" s="37">
        <v>57.03</v>
      </c>
      <c r="Q44" s="37">
        <v>57.79</v>
      </c>
      <c r="R44" s="37">
        <v>57.61</v>
      </c>
      <c r="S44" s="37">
        <v>55.92</v>
      </c>
      <c r="T44" s="37">
        <v>57.98</v>
      </c>
      <c r="U44" s="38">
        <v>56.5</v>
      </c>
      <c r="V44" s="37">
        <v>58.45</v>
      </c>
      <c r="W44" s="37">
        <v>54.76</v>
      </c>
      <c r="X44" s="38">
        <v>56.2</v>
      </c>
      <c r="Y44" s="20"/>
    </row>
    <row r="45" spans="1:27" x14ac:dyDescent="0.2">
      <c r="A45" s="39" t="s">
        <v>67</v>
      </c>
      <c r="B45" s="37">
        <v>188.43</v>
      </c>
      <c r="C45" s="37">
        <v>200.65</v>
      </c>
      <c r="D45" s="37">
        <v>211.73</v>
      </c>
      <c r="E45" s="37">
        <v>223.08</v>
      </c>
      <c r="F45" s="37">
        <v>218.53</v>
      </c>
      <c r="G45" s="37">
        <v>238.82</v>
      </c>
      <c r="H45" s="37">
        <v>259.94</v>
      </c>
      <c r="I45" s="37">
        <v>273.17</v>
      </c>
      <c r="J45" s="37">
        <v>275.19</v>
      </c>
      <c r="K45" s="37">
        <v>275.91000000000003</v>
      </c>
      <c r="L45" s="37">
        <v>298.08999999999997</v>
      </c>
      <c r="M45" s="37">
        <v>279.07</v>
      </c>
      <c r="N45" s="37">
        <v>287.05</v>
      </c>
      <c r="O45" s="37">
        <v>303.54000000000002</v>
      </c>
      <c r="P45" s="37">
        <v>313.07</v>
      </c>
      <c r="Q45" s="37">
        <v>330.74</v>
      </c>
      <c r="R45" s="37">
        <v>350.88</v>
      </c>
      <c r="S45" s="37">
        <v>382.38</v>
      </c>
      <c r="T45" s="37">
        <v>370.04</v>
      </c>
      <c r="U45" s="38">
        <v>372.3</v>
      </c>
      <c r="V45" s="37">
        <v>403.93</v>
      </c>
      <c r="W45" s="37">
        <v>431.58</v>
      </c>
      <c r="X45" s="37">
        <v>447.71</v>
      </c>
      <c r="Y45" s="20"/>
    </row>
  </sheetData>
  <pageMargins left="0.75" right="0.75" top="1" bottom="1" header="0.5" footer="0.5"/>
  <pageSetup paperSize="9" firstPageNumber="0" fitToWidth="0" fitToHeight="0" pageOrder="overThenDown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showGridLines="0" zoomScaleNormal="100" workbookViewId="0">
      <selection activeCell="I20" sqref="I20"/>
    </sheetView>
  </sheetViews>
  <sheetFormatPr defaultRowHeight="14.25" x14ac:dyDescent="0.2"/>
  <cols>
    <col min="1" max="256" width="12.85546875" style="10" customWidth="1"/>
    <col min="257" max="16384" width="9.140625" style="10"/>
  </cols>
  <sheetData>
    <row r="1" spans="1:10" ht="15" x14ac:dyDescent="0.25">
      <c r="A1" s="32" t="s">
        <v>66</v>
      </c>
      <c r="B1" s="25"/>
      <c r="C1" s="25"/>
      <c r="D1" s="25"/>
    </row>
    <row r="2" spans="1:10" ht="15" x14ac:dyDescent="0.25">
      <c r="A2" s="25"/>
      <c r="B2" s="25"/>
      <c r="C2" s="25"/>
      <c r="D2" s="25"/>
    </row>
    <row r="3" spans="1:10" ht="15" x14ac:dyDescent="0.25">
      <c r="A3" s="32" t="s">
        <v>65</v>
      </c>
      <c r="B3" s="33">
        <v>42187.750196759254</v>
      </c>
      <c r="C3" s="25"/>
      <c r="D3" s="25"/>
    </row>
    <row r="4" spans="1:10" ht="15" x14ac:dyDescent="0.25">
      <c r="A4" s="32" t="s">
        <v>64</v>
      </c>
      <c r="B4" s="33">
        <v>42201.480086030089</v>
      </c>
      <c r="C4" s="25"/>
      <c r="D4" s="25"/>
    </row>
    <row r="5" spans="1:10" ht="15" x14ac:dyDescent="0.25">
      <c r="A5" s="32" t="s">
        <v>63</v>
      </c>
      <c r="B5" s="32" t="s">
        <v>62</v>
      </c>
      <c r="C5" s="25"/>
      <c r="D5" s="25"/>
    </row>
    <row r="6" spans="1:10" ht="15" x14ac:dyDescent="0.25">
      <c r="A6" s="25"/>
      <c r="B6" s="25"/>
      <c r="C6" s="25"/>
      <c r="D6" s="25"/>
    </row>
    <row r="7" spans="1:10" ht="15" x14ac:dyDescent="0.25">
      <c r="A7" s="32" t="s">
        <v>61</v>
      </c>
      <c r="B7" s="32" t="s">
        <v>60</v>
      </c>
      <c r="C7" s="25"/>
      <c r="D7" s="25"/>
    </row>
    <row r="8" spans="1:10" ht="15" x14ac:dyDescent="0.25">
      <c r="A8" s="32" t="s">
        <v>59</v>
      </c>
      <c r="B8" s="32" t="s">
        <v>58</v>
      </c>
      <c r="C8" s="25"/>
      <c r="D8" s="25"/>
    </row>
    <row r="9" spans="1:10" ht="15" x14ac:dyDescent="0.25">
      <c r="A9" s="32" t="s">
        <v>79</v>
      </c>
      <c r="B9" s="32" t="s">
        <v>31</v>
      </c>
      <c r="C9" s="25"/>
      <c r="D9" s="25"/>
      <c r="F9" s="101" t="s">
        <v>109</v>
      </c>
    </row>
    <row r="11" spans="1:10" x14ac:dyDescent="0.2">
      <c r="A11" s="12" t="s">
        <v>78</v>
      </c>
      <c r="B11" s="13" t="s">
        <v>54</v>
      </c>
      <c r="C11" s="13" t="s">
        <v>32</v>
      </c>
      <c r="F11" s="102"/>
      <c r="G11" s="103" t="s">
        <v>54</v>
      </c>
      <c r="H11" s="103" t="s">
        <v>32</v>
      </c>
    </row>
    <row r="12" spans="1:10" x14ac:dyDescent="0.2">
      <c r="A12" s="12" t="s">
        <v>56</v>
      </c>
      <c r="B12" s="28">
        <v>5702018.4800000004</v>
      </c>
      <c r="C12" s="28">
        <v>4682942.8600000003</v>
      </c>
      <c r="F12" s="104" t="s">
        <v>56</v>
      </c>
      <c r="G12" s="105">
        <f>SUM(B13,B16:B20)</f>
        <v>5632126.6100000003</v>
      </c>
      <c r="H12" s="105">
        <f>SUM(C13,C16:C20)</f>
        <v>4548355.04</v>
      </c>
      <c r="J12" s="106">
        <f>(G12-H12)/G12*100</f>
        <v>19.242670576256813</v>
      </c>
    </row>
    <row r="13" spans="1:10" x14ac:dyDescent="0.2">
      <c r="A13" s="12" t="s">
        <v>77</v>
      </c>
      <c r="B13" s="28">
        <v>4325060.95</v>
      </c>
      <c r="C13" s="29">
        <v>3604273.1</v>
      </c>
    </row>
    <row r="14" spans="1:10" x14ac:dyDescent="0.2">
      <c r="A14" s="15" t="s">
        <v>80</v>
      </c>
      <c r="B14" s="14">
        <f>B13-B15</f>
        <v>3542479.25</v>
      </c>
      <c r="C14" s="14">
        <f>C13-C15</f>
        <v>2711210.1</v>
      </c>
    </row>
    <row r="15" spans="1:10" x14ac:dyDescent="0.2">
      <c r="A15" s="12" t="s">
        <v>76</v>
      </c>
      <c r="B15" s="27">
        <v>782581.7</v>
      </c>
      <c r="C15" s="30">
        <v>893063</v>
      </c>
    </row>
    <row r="16" spans="1:10" x14ac:dyDescent="0.2">
      <c r="A16" s="12" t="s">
        <v>75</v>
      </c>
      <c r="B16" s="31">
        <v>462084.76</v>
      </c>
      <c r="C16" s="31">
        <v>320736.89</v>
      </c>
    </row>
    <row r="17" spans="1:6" x14ac:dyDescent="0.2">
      <c r="A17" s="12" t="s">
        <v>74</v>
      </c>
      <c r="B17" s="31">
        <v>16947.75</v>
      </c>
      <c r="C17" s="31">
        <v>9901.86</v>
      </c>
    </row>
    <row r="18" spans="1:6" x14ac:dyDescent="0.2">
      <c r="A18" s="12" t="s">
        <v>73</v>
      </c>
      <c r="B18" s="31">
        <v>617909.27</v>
      </c>
      <c r="C18" s="31">
        <v>470627.48</v>
      </c>
    </row>
    <row r="19" spans="1:6" x14ac:dyDescent="0.2">
      <c r="A19" s="12" t="s">
        <v>72</v>
      </c>
      <c r="B19" s="31">
        <v>210123.88</v>
      </c>
      <c r="C19" s="31">
        <v>142815.71</v>
      </c>
    </row>
    <row r="20" spans="1:6" x14ac:dyDescent="0.2">
      <c r="A20" s="12" t="s">
        <v>71</v>
      </c>
      <c r="B20" s="30">
        <v>0</v>
      </c>
      <c r="C20" s="30">
        <v>0</v>
      </c>
      <c r="E20" s="16"/>
      <c r="F20" s="16"/>
    </row>
    <row r="21" spans="1:6" x14ac:dyDescent="0.2">
      <c r="A21" s="12" t="s">
        <v>70</v>
      </c>
      <c r="B21" s="31">
        <v>69891.87</v>
      </c>
      <c r="C21" s="31">
        <v>134587.82</v>
      </c>
    </row>
    <row r="23" spans="1:6" x14ac:dyDescent="0.2">
      <c r="A23" s="11"/>
    </row>
    <row r="24" spans="1:6" x14ac:dyDescent="0.2">
      <c r="A24" s="11"/>
      <c r="B24" s="11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Figure 1</vt:lpstr>
      <vt:lpstr>Table 1</vt:lpstr>
      <vt:lpstr>Figure 2</vt:lpstr>
      <vt:lpstr>Figure 3</vt:lpstr>
      <vt:lpstr>Source for Fig_2</vt:lpstr>
      <vt:lpstr>env_air_gge</vt:lpstr>
      <vt:lpstr>env_air_gge-sectors</vt:lpstr>
      <vt:lpstr>env_air_gge!Print_Area</vt:lpstr>
      <vt:lpstr>'Figure 1'!Print_Area</vt:lpstr>
      <vt:lpstr>'Figure 2'!Print_Area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HELMINGER William</cp:lastModifiedBy>
  <cp:lastPrinted>2014-06-12T09:59:03Z</cp:lastPrinted>
  <dcterms:created xsi:type="dcterms:W3CDTF">2012-07-03T10:26:12Z</dcterms:created>
  <dcterms:modified xsi:type="dcterms:W3CDTF">2015-08-20T13:15:46Z</dcterms:modified>
</cp:coreProperties>
</file>