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EnvironmentalAccounts\EA02.02 AIR EMISSIONS ACCOUNTS\SE articles\Industrial emission statistics\2024-01\"/>
    </mc:Choice>
  </mc:AlternateContent>
  <xr:revisionPtr revIDLastSave="0" documentId="13_ncr:1_{5F1ECF1F-0AA8-4810-A090-E0A6E0253E16}" xr6:coauthVersionLast="47" xr6:coauthVersionMax="47" xr10:uidLastSave="{00000000-0000-0000-0000-000000000000}"/>
  <bookViews>
    <workbookView xWindow="-120" yWindow="-120" windowWidth="29040" windowHeight="15840" xr2:uid="{00000000-000D-0000-FFFF-FFFF00000000}"/>
  </bookViews>
  <sheets>
    <sheet name="Cover" sheetId="6" r:id="rId1"/>
    <sheet name="Figure_1" sheetId="3" r:id="rId2"/>
    <sheet name="Figure_2" sheetId="5" r:id="rId3"/>
    <sheet name="Data_Figure_1" sheetId="2" state="hidden" r:id="rId4"/>
    <sheet name="Data_Figure_2" sheetId="4" state="hidden" r:id="rId5"/>
    <sheet name="nama_10_a64" sheetId="10" state="hidden" r:id="rId6"/>
    <sheet name="nama_10_a64_e" sheetId="11" state="hidden" r:id="rId7"/>
    <sheet name="env_ac_ainah_r2" sheetId="8" state="hidden" r:id="rId8"/>
    <sheet name="env_ac_taxind2" sheetId="9" state="hidden" r:id="rId9"/>
    <sheet name="env_ac_taxener" sheetId="12" state="hidden" r:id="rId10"/>
  </sheets>
  <definedNames>
    <definedName name="_xlnm._FilterDatabase" localSheetId="7" hidden="1">env_ac_ainah_r2!$A$1:$J$306</definedName>
    <definedName name="_xlnm._FilterDatabase" localSheetId="8" hidden="1">env_ac_taxind2!$A$1:$J$73</definedName>
    <definedName name="_xlnm.Print_Area" localSheetId="1">Figure_1!$B$2:$E$11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5" l="1"/>
  <c r="C98" i="4"/>
  <c r="G25" i="6"/>
  <c r="O7" i="3"/>
  <c r="O8" i="3"/>
  <c r="O9" i="3"/>
  <c r="O6" i="3"/>
  <c r="P92" i="2"/>
  <c r="P91" i="2"/>
  <c r="P90" i="2"/>
  <c r="P89" i="2"/>
  <c r="O92" i="2"/>
  <c r="O91" i="2"/>
  <c r="O90" i="2"/>
  <c r="O89" i="2"/>
  <c r="N92" i="2"/>
  <c r="N91" i="2"/>
  <c r="N90" i="2"/>
  <c r="N89" i="2"/>
  <c r="M92" i="2"/>
  <c r="M91" i="2"/>
  <c r="M90" i="2"/>
  <c r="M89" i="2"/>
  <c r="L92" i="2"/>
  <c r="L91" i="2"/>
  <c r="L90" i="2"/>
  <c r="L89" i="2"/>
  <c r="K92" i="2"/>
  <c r="K91" i="2"/>
  <c r="K90" i="2"/>
  <c r="K89" i="2"/>
  <c r="J92" i="2"/>
  <c r="J91" i="2"/>
  <c r="J90" i="2"/>
  <c r="J89" i="2"/>
  <c r="I92" i="2"/>
  <c r="I91" i="2"/>
  <c r="I90" i="2"/>
  <c r="I89" i="2"/>
  <c r="H92" i="2"/>
  <c r="H91" i="2"/>
  <c r="H90" i="2"/>
  <c r="H89" i="2"/>
  <c r="G92" i="2"/>
  <c r="G91" i="2"/>
  <c r="G90" i="2"/>
  <c r="G89" i="2"/>
  <c r="F92" i="2"/>
  <c r="F91" i="2"/>
  <c r="F90" i="2"/>
  <c r="F89" i="2"/>
  <c r="E92" i="2"/>
  <c r="E91" i="2"/>
  <c r="E90" i="2"/>
  <c r="E89" i="2"/>
  <c r="P77" i="2"/>
  <c r="O77" i="2"/>
  <c r="N77" i="2"/>
  <c r="M77" i="2"/>
  <c r="L77" i="2"/>
  <c r="K77" i="2"/>
  <c r="J77" i="2"/>
  <c r="I77" i="2"/>
  <c r="H77" i="2"/>
  <c r="G77" i="2"/>
  <c r="F77" i="2"/>
  <c r="E77" i="2"/>
  <c r="P76" i="2"/>
  <c r="O76" i="2"/>
  <c r="N76" i="2"/>
  <c r="M76" i="2"/>
  <c r="L76" i="2"/>
  <c r="K76" i="2"/>
  <c r="J76" i="2"/>
  <c r="I76" i="2"/>
  <c r="H76" i="2"/>
  <c r="G76" i="2"/>
  <c r="F76" i="2"/>
  <c r="E76" i="2"/>
  <c r="P75" i="2"/>
  <c r="O75" i="2"/>
  <c r="N75" i="2"/>
  <c r="M75" i="2"/>
  <c r="L75" i="2"/>
  <c r="K75" i="2"/>
  <c r="J75" i="2"/>
  <c r="I75" i="2"/>
  <c r="H75" i="2"/>
  <c r="G75" i="2"/>
  <c r="F75" i="2"/>
  <c r="E75" i="2"/>
  <c r="P74" i="2"/>
  <c r="O74" i="2"/>
  <c r="N74" i="2"/>
  <c r="N78" i="2" s="1"/>
  <c r="M74" i="2"/>
  <c r="L74" i="2"/>
  <c r="L78" i="2" s="1"/>
  <c r="K74" i="2"/>
  <c r="K78" i="2" s="1"/>
  <c r="J74" i="2"/>
  <c r="J78" i="2" s="1"/>
  <c r="I74" i="2"/>
  <c r="H74" i="2"/>
  <c r="G74" i="2"/>
  <c r="F74" i="2"/>
  <c r="F78" i="2" s="1"/>
  <c r="E74" i="2"/>
  <c r="E78" i="2" s="1"/>
  <c r="P66" i="2"/>
  <c r="O66" i="2"/>
  <c r="N66" i="2"/>
  <c r="M66" i="2"/>
  <c r="L66" i="2"/>
  <c r="K66" i="2"/>
  <c r="J66" i="2"/>
  <c r="I66" i="2"/>
  <c r="H66" i="2"/>
  <c r="G66" i="2"/>
  <c r="F66" i="2"/>
  <c r="E66" i="2"/>
  <c r="P65" i="2"/>
  <c r="O65" i="2"/>
  <c r="N65" i="2"/>
  <c r="M65" i="2"/>
  <c r="L65" i="2"/>
  <c r="K65" i="2"/>
  <c r="J65" i="2"/>
  <c r="I65" i="2"/>
  <c r="H65" i="2"/>
  <c r="G65" i="2"/>
  <c r="F65" i="2"/>
  <c r="E65" i="2"/>
  <c r="P64" i="2"/>
  <c r="O64" i="2"/>
  <c r="N64" i="2"/>
  <c r="M64" i="2"/>
  <c r="L64" i="2"/>
  <c r="K64" i="2"/>
  <c r="J64" i="2"/>
  <c r="I64" i="2"/>
  <c r="H64" i="2"/>
  <c r="G64" i="2"/>
  <c r="F64" i="2"/>
  <c r="E64" i="2"/>
  <c r="P63" i="2"/>
  <c r="O63" i="2"/>
  <c r="N63" i="2"/>
  <c r="N67" i="2" s="1"/>
  <c r="M63" i="2"/>
  <c r="L63" i="2"/>
  <c r="L67" i="2" s="1"/>
  <c r="K63" i="2"/>
  <c r="J63" i="2"/>
  <c r="J67" i="2" s="1"/>
  <c r="I63" i="2"/>
  <c r="H63" i="2"/>
  <c r="G63" i="2"/>
  <c r="F63" i="2"/>
  <c r="F67" i="2" s="1"/>
  <c r="E63" i="2"/>
  <c r="P55" i="2"/>
  <c r="O55" i="2"/>
  <c r="N55" i="2"/>
  <c r="M55" i="2"/>
  <c r="L55" i="2"/>
  <c r="K55" i="2"/>
  <c r="J55" i="2"/>
  <c r="I55" i="2"/>
  <c r="H55" i="2"/>
  <c r="G55" i="2"/>
  <c r="F55" i="2"/>
  <c r="E55" i="2"/>
  <c r="P54" i="2"/>
  <c r="O54" i="2"/>
  <c r="N54" i="2"/>
  <c r="M54" i="2"/>
  <c r="L54" i="2"/>
  <c r="K54" i="2"/>
  <c r="J54" i="2"/>
  <c r="I54" i="2"/>
  <c r="H54" i="2"/>
  <c r="G54" i="2"/>
  <c r="F54" i="2"/>
  <c r="E54" i="2"/>
  <c r="P53" i="2"/>
  <c r="O53" i="2"/>
  <c r="N53" i="2"/>
  <c r="M53" i="2"/>
  <c r="L53" i="2"/>
  <c r="K53" i="2"/>
  <c r="J53" i="2"/>
  <c r="I53" i="2"/>
  <c r="H53" i="2"/>
  <c r="G53" i="2"/>
  <c r="F53" i="2"/>
  <c r="E53" i="2"/>
  <c r="P52" i="2"/>
  <c r="O52" i="2"/>
  <c r="N52" i="2"/>
  <c r="N56" i="2" s="1"/>
  <c r="M52" i="2"/>
  <c r="L52" i="2"/>
  <c r="L56" i="2" s="1"/>
  <c r="K52" i="2"/>
  <c r="J52" i="2"/>
  <c r="J56" i="2" s="1"/>
  <c r="I52" i="2"/>
  <c r="H52" i="2"/>
  <c r="G52" i="2"/>
  <c r="F52" i="2"/>
  <c r="F56" i="2" s="1"/>
  <c r="E52" i="2"/>
  <c r="P44" i="2"/>
  <c r="O44" i="2"/>
  <c r="N44" i="2"/>
  <c r="M44" i="2"/>
  <c r="L44" i="2"/>
  <c r="K44" i="2"/>
  <c r="J44" i="2"/>
  <c r="I44" i="2"/>
  <c r="H44" i="2"/>
  <c r="G44" i="2"/>
  <c r="F44" i="2"/>
  <c r="E44" i="2"/>
  <c r="P43" i="2"/>
  <c r="O43" i="2"/>
  <c r="N43" i="2"/>
  <c r="M43" i="2"/>
  <c r="L43" i="2"/>
  <c r="K43" i="2"/>
  <c r="J43" i="2"/>
  <c r="I43" i="2"/>
  <c r="H43" i="2"/>
  <c r="G43" i="2"/>
  <c r="F43" i="2"/>
  <c r="E43" i="2"/>
  <c r="P42" i="2"/>
  <c r="O42" i="2"/>
  <c r="N42" i="2"/>
  <c r="M42" i="2"/>
  <c r="L42" i="2"/>
  <c r="K42" i="2"/>
  <c r="J42" i="2"/>
  <c r="I42" i="2"/>
  <c r="H42" i="2"/>
  <c r="G42" i="2"/>
  <c r="F42" i="2"/>
  <c r="E42" i="2"/>
  <c r="P41" i="2"/>
  <c r="O41" i="2"/>
  <c r="N41" i="2"/>
  <c r="N45" i="2" s="1"/>
  <c r="M41" i="2"/>
  <c r="M45" i="2" s="1"/>
  <c r="L41" i="2"/>
  <c r="L45" i="2" s="1"/>
  <c r="K41" i="2"/>
  <c r="J41" i="2"/>
  <c r="I41" i="2"/>
  <c r="H41" i="2"/>
  <c r="G41" i="2"/>
  <c r="F41" i="2"/>
  <c r="F45" i="2" s="1"/>
  <c r="E41" i="2"/>
  <c r="E45" i="2" s="1"/>
  <c r="P33" i="2"/>
  <c r="P32" i="2"/>
  <c r="P31" i="2"/>
  <c r="P30" i="2"/>
  <c r="O33" i="2"/>
  <c r="O32" i="2"/>
  <c r="O31" i="2"/>
  <c r="O30" i="2"/>
  <c r="N33" i="2"/>
  <c r="N32" i="2"/>
  <c r="N31" i="2"/>
  <c r="N30" i="2"/>
  <c r="M33" i="2"/>
  <c r="M32" i="2"/>
  <c r="M31" i="2"/>
  <c r="M30" i="2"/>
  <c r="L33" i="2"/>
  <c r="L32" i="2"/>
  <c r="L31" i="2"/>
  <c r="L30" i="2"/>
  <c r="K33" i="2"/>
  <c r="K32" i="2"/>
  <c r="K31" i="2"/>
  <c r="K30" i="2"/>
  <c r="J33" i="2"/>
  <c r="J32" i="2"/>
  <c r="J31" i="2"/>
  <c r="J30" i="2"/>
  <c r="I33" i="2"/>
  <c r="I32" i="2"/>
  <c r="I31" i="2"/>
  <c r="I30" i="2"/>
  <c r="H33" i="2"/>
  <c r="H32" i="2"/>
  <c r="H31" i="2"/>
  <c r="H30" i="2"/>
  <c r="G33" i="2"/>
  <c r="G32" i="2"/>
  <c r="G31" i="2"/>
  <c r="G30" i="2"/>
  <c r="F33" i="2"/>
  <c r="F32" i="2"/>
  <c r="F31" i="2"/>
  <c r="F30" i="2"/>
  <c r="E33" i="2"/>
  <c r="E32" i="2"/>
  <c r="E31" i="2"/>
  <c r="E30" i="2"/>
  <c r="P19" i="2"/>
  <c r="O19" i="2"/>
  <c r="N19" i="2"/>
  <c r="M19" i="2"/>
  <c r="L19" i="2"/>
  <c r="K19" i="2"/>
  <c r="J19" i="2"/>
  <c r="I19" i="2"/>
  <c r="H19" i="2"/>
  <c r="G19" i="2"/>
  <c r="F19" i="2"/>
  <c r="E19" i="2"/>
  <c r="E8" i="2"/>
  <c r="F93" i="2" l="1"/>
  <c r="H93" i="2"/>
  <c r="J93" i="2"/>
  <c r="L93" i="2"/>
  <c r="N93" i="2"/>
  <c r="P93" i="2"/>
  <c r="I93" i="2"/>
  <c r="K93" i="2"/>
  <c r="M93" i="2"/>
  <c r="G93" i="2"/>
  <c r="O93" i="2"/>
  <c r="M10" i="3"/>
  <c r="N10" i="3"/>
  <c r="G45" i="2"/>
  <c r="G56" i="2"/>
  <c r="O56" i="2"/>
  <c r="G67" i="2"/>
  <c r="O67" i="2"/>
  <c r="G78" i="2"/>
  <c r="O45" i="2"/>
  <c r="M7" i="3" s="1"/>
  <c r="I45" i="2"/>
  <c r="I56" i="2"/>
  <c r="I67" i="2"/>
  <c r="I78" i="2"/>
  <c r="M9" i="3"/>
  <c r="O78" i="2"/>
  <c r="H45" i="2"/>
  <c r="P45" i="2"/>
  <c r="N7" i="3" s="1"/>
  <c r="H56" i="2"/>
  <c r="P56" i="2"/>
  <c r="H67" i="2"/>
  <c r="P67" i="2"/>
  <c r="N9" i="3" s="1"/>
  <c r="H78" i="2"/>
  <c r="P78" i="2"/>
  <c r="J34" i="2"/>
  <c r="N34" i="2"/>
  <c r="H34" i="2"/>
  <c r="L34" i="2"/>
  <c r="P34" i="2"/>
  <c r="J45" i="2"/>
  <c r="F34" i="2"/>
  <c r="K45" i="2"/>
  <c r="K56" i="2"/>
  <c r="K67" i="2"/>
  <c r="E56" i="2"/>
  <c r="M56" i="2"/>
  <c r="E67" i="2"/>
  <c r="M67" i="2"/>
  <c r="M78" i="2"/>
  <c r="G34" i="2"/>
  <c r="I34" i="2"/>
  <c r="K34" i="2"/>
  <c r="M34" i="2"/>
  <c r="O34" i="2"/>
  <c r="C97" i="4"/>
  <c r="C84" i="4"/>
  <c r="C87" i="4" s="1"/>
  <c r="C72" i="4"/>
  <c r="C73" i="4" s="1"/>
  <c r="C60" i="4"/>
  <c r="C65" i="4" s="1"/>
  <c r="C48" i="4"/>
  <c r="C53" i="4" s="1"/>
  <c r="C36" i="4"/>
  <c r="C39" i="4" s="1"/>
  <c r="C6" i="4"/>
  <c r="C12" i="4" s="1"/>
  <c r="C21" i="4"/>
  <c r="C27" i="4" s="1"/>
  <c r="P8" i="2"/>
  <c r="N11" i="3" s="1"/>
  <c r="O8" i="2"/>
  <c r="M11" i="3" s="1"/>
  <c r="N8" i="2"/>
  <c r="M8" i="2"/>
  <c r="L8" i="2"/>
  <c r="K8" i="2"/>
  <c r="J8" i="2"/>
  <c r="I8" i="2"/>
  <c r="H8" i="2"/>
  <c r="G8" i="2"/>
  <c r="F8" i="2"/>
  <c r="C77" i="4" l="1"/>
  <c r="C75" i="4"/>
  <c r="C62" i="4"/>
  <c r="C63" i="4"/>
  <c r="C74" i="4"/>
  <c r="M8" i="3"/>
  <c r="N8" i="3"/>
  <c r="C88" i="4"/>
  <c r="C61" i="4"/>
  <c r="C76" i="4"/>
  <c r="C78" i="4" s="1"/>
  <c r="C79" i="4" s="1"/>
  <c r="F6" i="5" s="1"/>
  <c r="C89" i="4"/>
  <c r="C64" i="4"/>
  <c r="C85" i="4"/>
  <c r="C91" i="4" s="1"/>
  <c r="C86" i="4"/>
  <c r="C49" i="4"/>
  <c r="C50" i="4"/>
  <c r="C7" i="4"/>
  <c r="C13" i="4" s="1"/>
  <c r="I6" i="5" s="1"/>
  <c r="C40" i="4"/>
  <c r="C41" i="4"/>
  <c r="C22" i="4"/>
  <c r="C28" i="4" s="1"/>
  <c r="H6" i="5" s="1"/>
  <c r="C51" i="4"/>
  <c r="C37" i="4"/>
  <c r="C52" i="4"/>
  <c r="C38" i="4"/>
  <c r="B2" i="5"/>
  <c r="G24" i="6"/>
  <c r="B2" i="3" s="1"/>
  <c r="C66" i="4" l="1"/>
  <c r="C67" i="4"/>
  <c r="E6" i="5" s="1"/>
  <c r="C54" i="4"/>
  <c r="C55" i="4" s="1"/>
  <c r="D6" i="5" s="1"/>
  <c r="C42" i="4"/>
  <c r="C43" i="4" s="1"/>
  <c r="C6" i="5" s="1"/>
  <c r="D11" i="3"/>
  <c r="E11" i="3"/>
  <c r="F11" i="3"/>
  <c r="G11" i="3"/>
  <c r="H11" i="3"/>
  <c r="I11" i="3"/>
  <c r="J11" i="3"/>
  <c r="K11" i="3"/>
  <c r="L11" i="3"/>
  <c r="C11" i="3"/>
  <c r="O11" i="3" s="1"/>
  <c r="D10" i="3"/>
  <c r="E10" i="3"/>
  <c r="F10" i="3"/>
  <c r="G10" i="3"/>
  <c r="H10" i="3"/>
  <c r="I10" i="3"/>
  <c r="J10" i="3"/>
  <c r="K10" i="3"/>
  <c r="L10" i="3"/>
  <c r="C10" i="3"/>
  <c r="O10" i="3" s="1"/>
  <c r="C9" i="3"/>
  <c r="G9" i="3"/>
  <c r="K9" i="3"/>
  <c r="H9" i="3" l="1"/>
  <c r="F9" i="3"/>
  <c r="L9" i="3"/>
  <c r="D9" i="3"/>
  <c r="J9" i="3"/>
  <c r="E9" i="3"/>
  <c r="I9" i="3"/>
  <c r="E34" i="2"/>
  <c r="C6" i="3" l="1"/>
  <c r="M6" i="3"/>
  <c r="N6" i="3"/>
  <c r="L6" i="3"/>
  <c r="K6" i="3"/>
  <c r="F6" i="3"/>
  <c r="D6" i="3"/>
  <c r="H6" i="3"/>
  <c r="E6" i="3"/>
  <c r="G6" i="3"/>
  <c r="I6" i="3"/>
  <c r="J6" i="3"/>
  <c r="E93" i="2" l="1"/>
  <c r="C8" i="3"/>
  <c r="C7" i="3"/>
  <c r="K7" i="3"/>
  <c r="H7" i="3" l="1"/>
  <c r="F7" i="3"/>
  <c r="E7" i="3"/>
  <c r="G7" i="3"/>
  <c r="L7" i="3"/>
  <c r="D7" i="3"/>
  <c r="J7" i="3"/>
  <c r="I7" i="3"/>
  <c r="D8" i="3"/>
  <c r="J8" i="3"/>
  <c r="K8" i="3"/>
  <c r="I8" i="3"/>
  <c r="L8" i="3"/>
  <c r="H8" i="3"/>
  <c r="F8" i="3"/>
  <c r="E8" i="3"/>
  <c r="G8" i="3"/>
</calcChain>
</file>

<file path=xl/sharedStrings.xml><?xml version="1.0" encoding="utf-8"?>
<sst xmlns="http://schemas.openxmlformats.org/spreadsheetml/2006/main" count="3421" uniqueCount="172">
  <si>
    <t>2018</t>
  </si>
  <si>
    <t>2017</t>
  </si>
  <si>
    <t>2016</t>
  </si>
  <si>
    <t>2015</t>
  </si>
  <si>
    <t>2014</t>
  </si>
  <si>
    <t>2013</t>
  </si>
  <si>
    <t>2012</t>
  </si>
  <si>
    <t>2011</t>
  </si>
  <si>
    <t>2010</t>
  </si>
  <si>
    <t>2009</t>
  </si>
  <si>
    <t>2008</t>
  </si>
  <si>
    <t>NACE_R2/TIME</t>
  </si>
  <si>
    <t>UNIT</t>
  </si>
  <si>
    <t>European Union - 27 countries (from 2020)</t>
  </si>
  <si>
    <t>GEO</t>
  </si>
  <si>
    <t>AIRPOL</t>
  </si>
  <si>
    <t>GEO/TIME</t>
  </si>
  <si>
    <t>Total employment domestic concept</t>
  </si>
  <si>
    <t>NA_ITEM</t>
  </si>
  <si>
    <t>Industry (except construction)</t>
  </si>
  <si>
    <t>NACE_R2</t>
  </si>
  <si>
    <t>Thousand hours worked</t>
  </si>
  <si>
    <t>National accounts employment data by industry (up to NACE A*64) [nama_10_a64_e]</t>
  </si>
  <si>
    <t>National accounts aggregates by industry (up to NACE A*64) [nama_10_a64]</t>
  </si>
  <si>
    <t>Emissions of ozone precursors</t>
  </si>
  <si>
    <t>Emissions of accidifying gases</t>
  </si>
  <si>
    <t>Employment</t>
  </si>
  <si>
    <t>Gross value added</t>
  </si>
  <si>
    <t>Environmental taxes by economic activity (NACE Rev. 2) [env_ac_taxind2]</t>
  </si>
  <si>
    <t>TAX</t>
  </si>
  <si>
    <t>EU27_2020 - European Union - 27 countries (from 2020)</t>
  </si>
  <si>
    <t>2019</t>
  </si>
  <si>
    <t>Air emissions accounts by NACE Rev. 2 activity [env_ac_ainah_r2]</t>
  </si>
  <si>
    <t>CP_MEUR - Current prices, million euro</t>
  </si>
  <si>
    <t>B1G - Value added, gross</t>
  </si>
  <si>
    <t xml:space="preserve">Emissions of acidifying gases </t>
  </si>
  <si>
    <t>Total - all NACE activities</t>
  </si>
  <si>
    <t>Share B-E/Total</t>
  </si>
  <si>
    <t>Share of industry sectors in total NACE</t>
  </si>
  <si>
    <t>Emissions of greenhouse gases</t>
  </si>
  <si>
    <t>3. Socio-economic-environmental profile of industry sectors</t>
  </si>
  <si>
    <t xml:space="preserve"> Emissions of greenhouse gases</t>
  </si>
  <si>
    <t>(Index 2010 = 100)</t>
  </si>
  <si>
    <t>water supply; sewerage, waste management and remediation activities (NACE E)</t>
  </si>
  <si>
    <t>mining and quarrying (NACE B);</t>
  </si>
  <si>
    <t>manufacturing (NACE C);</t>
  </si>
  <si>
    <t xml:space="preserve">electricity, gas steam and air conditioning supply (NACE D) </t>
  </si>
  <si>
    <t xml:space="preserve">- electricity, gas steam and air conditioning supply (NACE D) </t>
  </si>
  <si>
    <t>Particulates &lt; 2.5 µm</t>
  </si>
  <si>
    <t>- water supply; sewerage, waste management and remediation activities (NACE E).</t>
  </si>
  <si>
    <t>- mining and quarrying (NACE B)</t>
  </si>
  <si>
    <t>- manufacturing (NACE C)</t>
  </si>
  <si>
    <t>PM2.5 - Particulates &lt; 2.5 µm</t>
  </si>
  <si>
    <t xml:space="preserve">Directorate E: Sectoral and regional statistics </t>
  </si>
  <si>
    <t>Unit E.2: Environmental statistics and accounts; sustainable development</t>
  </si>
  <si>
    <t>European Commission</t>
  </si>
  <si>
    <t>2920 Luxembourg</t>
  </si>
  <si>
    <t>Title:</t>
  </si>
  <si>
    <t xml:space="preserve">Description: </t>
  </si>
  <si>
    <t>Version:</t>
  </si>
  <si>
    <t>Related documents:</t>
  </si>
  <si>
    <t>Table of content</t>
  </si>
  <si>
    <t>Figure_1</t>
  </si>
  <si>
    <t>Figure_2</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</si>
  <si>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</si>
  <si>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</si>
  <si>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</si>
  <si>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</si>
  <si>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</si>
  <si>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https://ec.europa.eu/eurostat/about/policies/copyright</t>
  </si>
  <si>
    <t xml:space="preserve">More information on the reuse of European Statistical System statistics: </t>
  </si>
  <si>
    <t>https://ec.europa.eu/eurostat/web/european-statistical-system/reuse-ess-statistics</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</si>
  <si>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</si>
  <si>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</si>
  <si>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Industrial emission statistics</t>
  </si>
  <si>
    <t>last reference year:</t>
  </si>
  <si>
    <t>Data underpinning Figure 1</t>
  </si>
  <si>
    <t>Data underpinning Figure 2</t>
  </si>
  <si>
    <t>Data_Figure_2</t>
  </si>
  <si>
    <t>Data_Figure_1</t>
  </si>
  <si>
    <t>Chain linked volumes (2015), million euro</t>
  </si>
  <si>
    <t>Value added, gross</t>
  </si>
  <si>
    <t>CLV15_MEUR</t>
  </si>
  <si>
    <t>B-E</t>
  </si>
  <si>
    <t>B1G</t>
  </si>
  <si>
    <t>nama_10_a64</t>
  </si>
  <si>
    <t>National accounts aggregates by industry (up to NACE A*64)</t>
  </si>
  <si>
    <t>[nama_10_a64]</t>
  </si>
  <si>
    <t>National accounts employment data by industry (up to NACE A*64)</t>
  </si>
  <si>
    <t>[nama_10_a64_e]</t>
  </si>
  <si>
    <t>Air emissions accounts by NACE Rev. 2 activity</t>
  </si>
  <si>
    <t>[env_ac_ainah_r2]</t>
  </si>
  <si>
    <t>Environmental taxes by economic activity (NACE Rev. 2)</t>
  </si>
  <si>
    <t>[env_ac_taxind2]</t>
  </si>
  <si>
    <t>EU27_2020</t>
  </si>
  <si>
    <t>THS_T</t>
  </si>
  <si>
    <t>Thousand tonnes</t>
  </si>
  <si>
    <t>ACG</t>
  </si>
  <si>
    <t>Acidifying gases (SOX in SO2 equivalent, NOX in SO2 equivalent, NH3 in SO2 equivalent)</t>
  </si>
  <si>
    <t>GHG</t>
  </si>
  <si>
    <t>Greenhouse gases (CO2, N2O in CO2 equivalent, CH4 in CO2 equivalent, HFC in CO2 equivalent, PFC in CO2 equivalent, SF6 in CO2 equivalent, NF3 in CO2 equivalent)</t>
  </si>
  <si>
    <t>O3PR</t>
  </si>
  <si>
    <t>Ozone precursors (NMVOC, NOX in NMVOC equivalent, CO in NMVOC equivalent, CH4 in NMVOC equivalent)</t>
  </si>
  <si>
    <t>env_ac_ainah_r2</t>
  </si>
  <si>
    <t>nama_10_a64_e</t>
  </si>
  <si>
    <t>PM2_5</t>
  </si>
  <si>
    <t>Particulates &lt; 2.5µm</t>
  </si>
  <si>
    <t>PM10</t>
  </si>
  <si>
    <t>Particulates &lt; 10µm</t>
  </si>
  <si>
    <t>env_ac_taxind2</t>
  </si>
  <si>
    <t>C</t>
  </si>
  <si>
    <t>B</t>
  </si>
  <si>
    <t>D</t>
  </si>
  <si>
    <t>E</t>
  </si>
  <si>
    <t>Industries (B-E)</t>
  </si>
  <si>
    <t>Water supply; sewerage, waste management and remediation activities</t>
  </si>
  <si>
    <t>Electricity, gas, steam and air conditioning supply</t>
  </si>
  <si>
    <t>Manufacturing</t>
  </si>
  <si>
    <t>Mining and quarrying</t>
  </si>
  <si>
    <t>A</t>
  </si>
  <si>
    <t>ESTAT:ENV_AC_AINAH_R2(1.0)</t>
  </si>
  <si>
    <t>s</t>
  </si>
  <si>
    <t>OBS_FLAG</t>
  </si>
  <si>
    <t>OBS_VALUE</t>
  </si>
  <si>
    <t>TIME_PERIOD</t>
  </si>
  <si>
    <t>geo</t>
  </si>
  <si>
    <t>unit</t>
  </si>
  <si>
    <t>nace_r2</t>
  </si>
  <si>
    <t>airpol</t>
  </si>
  <si>
    <t>freq</t>
  </si>
  <si>
    <t>LAST UPDATE</t>
  </si>
  <si>
    <t>DATAFLOW</t>
  </si>
  <si>
    <t>Total environmental taxes</t>
  </si>
  <si>
    <t>Million euro</t>
  </si>
  <si>
    <t>ENV</t>
  </si>
  <si>
    <t>MIO_EUR</t>
  </si>
  <si>
    <t>ESTAT:ENV_AC_TAXIND2(1.0)</t>
  </si>
  <si>
    <t>c</t>
  </si>
  <si>
    <t>tax</t>
  </si>
  <si>
    <t>TOTAL</t>
  </si>
  <si>
    <t>CP_MEUR</t>
  </si>
  <si>
    <t>ESTAT:NAMA_10_A64(1.0)</t>
  </si>
  <si>
    <t>na_item</t>
  </si>
  <si>
    <t>EMP_DC</t>
  </si>
  <si>
    <t>THS_HW</t>
  </si>
  <si>
    <t>ESTAT:NAMA_10_A64_E(1.0)</t>
  </si>
  <si>
    <t>Sheets with raw data (csv.flatfile format):</t>
  </si>
  <si>
    <t>URLs:</t>
  </si>
  <si>
    <t xml:space="preserve">   &lt;=   insert!</t>
  </si>
  <si>
    <t>(% share in all NACE production activities)</t>
  </si>
  <si>
    <t>2021</t>
  </si>
  <si>
    <t>'10 =&gt; '21</t>
  </si>
  <si>
    <t>TOTAL_HH_NRES</t>
  </si>
  <si>
    <r>
      <t xml:space="preserve">This file accompanies the </t>
    </r>
    <r>
      <rPr>
        <b/>
        <sz val="10"/>
        <color theme="1"/>
        <rFont val="Arial"/>
        <family val="2"/>
      </rPr>
      <t>Statistics Explained</t>
    </r>
    <r>
      <rPr>
        <sz val="10"/>
        <color theme="1"/>
        <rFont val="Arial"/>
        <family val="2"/>
      </rPr>
      <t xml:space="preserve"> article: '</t>
    </r>
    <r>
      <rPr>
        <b/>
        <sz val="10"/>
        <color theme="1"/>
        <rFont val="Arial"/>
        <family val="2"/>
      </rPr>
      <t>Industrial emission statistics</t>
    </r>
    <r>
      <rPr>
        <sz val="10"/>
        <color theme="1"/>
        <rFont val="Arial"/>
        <family val="2"/>
      </rPr>
      <t>' and contains the figures and underlying data used in the article.</t>
    </r>
  </si>
  <si>
    <r>
      <rPr>
        <i/>
        <sz val="10"/>
        <rFont val="Arial"/>
        <family val="2"/>
      </rPr>
      <t>Note:</t>
    </r>
    <r>
      <rPr>
        <sz val="10"/>
        <rFont val="Arial"/>
        <family val="2"/>
      </rPr>
      <t xml:space="preserve"> Industrial sectors comprise:  </t>
    </r>
  </si>
  <si>
    <r>
      <rPr>
        <i/>
        <sz val="10"/>
        <rFont val="Arial"/>
        <family val="2"/>
      </rPr>
      <t>Source:</t>
    </r>
    <r>
      <rPr>
        <sz val="10"/>
        <rFont val="Arial"/>
        <family val="2"/>
      </rPr>
      <t xml:space="preserve"> Eurostat online data codes (env_ac_ainah_r2, nama_10_a64_e and nama_10_a64)</t>
    </r>
  </si>
  <si>
    <r>
      <rPr>
        <i/>
        <sz val="10"/>
        <color theme="1"/>
        <rFont val="Arial"/>
        <family val="2"/>
      </rPr>
      <t xml:space="preserve">Source: </t>
    </r>
    <r>
      <rPr>
        <sz val="10"/>
        <color theme="1"/>
        <rFont val="Arial"/>
        <family val="2"/>
      </rPr>
      <t>Eurostat online data code (env_ac_ainah_r2, env_ac_taxind2, nama_10_a64_e, nama_10_a64)</t>
    </r>
  </si>
  <si>
    <t>23 January 2024</t>
  </si>
  <si>
    <t>from 2022 DC</t>
  </si>
  <si>
    <t>from 2022 DC, 2020 data</t>
  </si>
  <si>
    <t>ESTAT:ENV_AC_TAXENER(1.0)</t>
  </si>
  <si>
    <t>PC</t>
  </si>
  <si>
    <t>Energy taxes (including fuel for transport)</t>
  </si>
  <si>
    <t>This category includes taxes on energy production and on energy products used for both transport and stationary purposes. The most important energy products for transport purposes are petrol and diesel. Energy products for stationary use include fuel oils, natural gas, coal and electricity. Taxes on biofuels and on any other form of energy from renewable sources are included. Taxes on stocks of energy products are also included.</t>
  </si>
  <si>
    <t>Carbon dioxide (CO2) taxes are included under energy taxes rather than under pollution taxes. If CO2 taxes are identifiable, these taxes should be reported as a separate category next to the total energy taxes. Taxes on greenhouse gas emissions other than CO2 should also be included here.</t>
  </si>
  <si>
    <t>Government revenues from the auctioning of emissions permits are treated as tax receipts in the national accounts. The most important such scheme is the EU Emissions Trading Scheme (EU ETS) related to emissions of greenhouse gases. The revenues from such schemes as shown in the national accounts should also be included in this category.</t>
  </si>
  <si>
    <t>env_ac_taxener</t>
  </si>
  <si>
    <t>[env_ac_taxener]</t>
  </si>
  <si>
    <t>Energy taxes by paying sector</t>
  </si>
  <si>
    <t>Energy taxes</t>
  </si>
  <si>
    <t>Percentage</t>
  </si>
  <si>
    <t>Energy taxes by paying sector [env_ac_taxener]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</si>
</sst>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
  </numFmts>
  <fonts count="25" x14ac:knownFonts="1">
    <font>
      <sz val="11"/>
      <color theme="1"/>
      <name val="Calibri"/>
      <family val="2"/>
      <scheme val="minor"/>
    </font>
    <font>
      <sz val="11"/>
      <color theme="1"/>
      <name val="Arial"/>
      <family val="2"/>
    </font>
    <font>
      <sz val="11"/>
      <color theme="1"/>
      <name val="Arial"/>
      <family val="2"/>
    </font>
    <font>
      <sz val="11"/>
      <name val="Arial"/>
      <family val="2"/>
    </font>
    <font>
      <sz val="10"/>
      <name val="Arial"/>
      <family val="2"/>
    </font>
    <font>
      <b/>
      <sz val="10"/>
      <name val="Arial"/>
      <family val="2"/>
    </font>
    <font>
      <sz val="11"/>
      <color theme="1"/>
      <name val="Calibri"/>
      <family val="2"/>
      <scheme val="minor"/>
    </font>
    <font>
      <u/>
      <sz val="11"/>
      <color theme="10"/>
      <name val="Calibri"/>
      <family val="2"/>
      <scheme val="minor"/>
    </font>
    <font>
      <u/>
      <sz val="11"/>
      <color theme="10"/>
      <name val="Arial"/>
      <family val="2"/>
    </font>
    <font>
      <u/>
      <sz val="10"/>
      <color theme="10"/>
      <name val="Arial"/>
      <family val="2"/>
    </font>
    <font>
      <sz val="10"/>
      <color theme="1"/>
      <name val="Arial"/>
      <family val="2"/>
    </font>
    <font>
      <b/>
      <sz val="10"/>
      <color theme="1"/>
      <name val="Arial"/>
      <family val="2"/>
    </font>
    <font>
      <b/>
      <sz val="10"/>
      <color rgb="FF005953"/>
      <name val="Arial"/>
      <family val="2"/>
    </font>
    <font>
      <sz val="10"/>
      <color rgb="FF005953"/>
      <name val="Arial"/>
      <family val="2"/>
    </font>
    <font>
      <i/>
      <sz val="10"/>
      <color theme="1"/>
      <name val="Arial"/>
      <family val="2"/>
    </font>
    <font>
      <sz val="10"/>
      <color rgb="FFFF0000"/>
      <name val="Arial"/>
      <family val="2"/>
    </font>
    <font>
      <u/>
      <sz val="10"/>
      <color theme="1"/>
      <name val="Arial"/>
      <family val="2"/>
    </font>
    <font>
      <sz val="10"/>
      <color theme="10"/>
      <name val="Arial"/>
      <family val="2"/>
    </font>
    <font>
      <i/>
      <sz val="10"/>
      <name val="Arial"/>
      <family val="2"/>
    </font>
    <font>
      <b/>
      <sz val="10"/>
      <color theme="4" tint="-0.249977111117893"/>
      <name val="Arial"/>
      <family val="2"/>
    </font>
    <font>
      <b/>
      <sz val="10"/>
      <color theme="0" tint="-0.249977111117893"/>
      <name val="Arial"/>
      <family val="2"/>
    </font>
    <font>
      <sz val="10"/>
      <color theme="0" tint="-0.249977111117893"/>
      <name val="Arial"/>
      <family val="2"/>
    </font>
    <font>
      <sz val="11"/>
      <color rgb="FFFF0000"/>
      <name val="Arial"/>
      <family val="2"/>
    </font>
    <font>
      <sz val="9"/>
      <name val="Arial"/>
      <family val="2"/>
    </font>
    <font>
      <b/>
      <sz val="9"/>
      <name val="Arial"/>
      <family val="2"/>
    </font>
  </fonts>
  <fills count="10">
    <fill>
      <patternFill patternType="none"/>
    </fill>
    <fill>
      <patternFill patternType="gray125"/>
    </fill>
    <fill>
      <patternFill patternType="solid">
        <fgColor indexed="44"/>
        <bgColor indexed="64"/>
      </patternFill>
    </fill>
    <fill>
      <patternFill patternType="solid">
        <fgColor theme="4" tint="0.79998168889431442"/>
        <bgColor indexed="64"/>
      </patternFill>
    </fill>
    <fill>
      <patternFill patternType="solid">
        <fgColor theme="0"/>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
      <patternFill patternType="solid">
        <fgColor rgb="FFD5FFFF"/>
        <bgColor indexed="64"/>
      </patternFill>
    </fill>
    <fill>
      <patternFill patternType="solid">
        <fgColor theme="0" tint="-0.14999847407452621"/>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s>
  <cellStyleXfs count="8">
    <xf numFmtId="0" fontId="0" fillId="0" borderId="0"/>
    <xf numFmtId="0" fontId="3" fillId="0" borderId="0"/>
    <xf numFmtId="9" fontId="3" fillId="0" borderId="0" applyFont="0" applyFill="0" applyBorder="0" applyAlignment="0" applyProtection="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2" fillId="0" borderId="0"/>
    <xf numFmtId="0" fontId="1" fillId="0" borderId="0"/>
  </cellStyleXfs>
  <cellXfs count="110">
    <xf numFmtId="0" fontId="0" fillId="0" borderId="0" xfId="0"/>
    <xf numFmtId="0" fontId="4" fillId="0" borderId="0" xfId="0" applyNumberFormat="1" applyFont="1" applyFill="1" applyBorder="1" applyAlignment="1"/>
    <xf numFmtId="0" fontId="4" fillId="2" borderId="1" xfId="0" applyNumberFormat="1" applyFont="1" applyFill="1" applyBorder="1" applyAlignment="1"/>
    <xf numFmtId="0" fontId="5" fillId="0" borderId="0" xfId="0" applyNumberFormat="1" applyFont="1" applyFill="1" applyBorder="1" applyAlignment="1"/>
    <xf numFmtId="165" fontId="4" fillId="0" borderId="1" xfId="0" applyNumberFormat="1" applyFont="1" applyFill="1" applyBorder="1" applyAlignment="1"/>
    <xf numFmtId="165" fontId="4" fillId="0" borderId="0" xfId="0" applyNumberFormat="1" applyFont="1" applyFill="1" applyBorder="1" applyAlignment="1"/>
    <xf numFmtId="3" fontId="4" fillId="0" borderId="1" xfId="0" applyNumberFormat="1" applyFont="1" applyFill="1" applyBorder="1" applyAlignment="1"/>
    <xf numFmtId="3" fontId="4" fillId="0" borderId="5" xfId="0" applyNumberFormat="1" applyFont="1" applyFill="1" applyBorder="1" applyAlignment="1"/>
    <xf numFmtId="0" fontId="9" fillId="0" borderId="0" xfId="4" applyFont="1"/>
    <xf numFmtId="0" fontId="4" fillId="0" borderId="0" xfId="1" applyNumberFormat="1" applyFont="1" applyFill="1" applyBorder="1" applyAlignment="1">
      <alignment horizontal="left"/>
    </xf>
    <xf numFmtId="0" fontId="4" fillId="2" borderId="5" xfId="0" applyNumberFormat="1" applyFont="1" applyFill="1" applyBorder="1" applyAlignment="1"/>
    <xf numFmtId="0" fontId="4" fillId="2" borderId="4" xfId="0" applyNumberFormat="1" applyFont="1" applyFill="1" applyBorder="1" applyAlignment="1"/>
    <xf numFmtId="0" fontId="10" fillId="5" borderId="0" xfId="3" applyFont="1" applyFill="1"/>
    <xf numFmtId="0" fontId="10" fillId="0" borderId="0" xfId="3" applyFont="1"/>
    <xf numFmtId="0" fontId="11" fillId="6" borderId="0" xfId="3" applyFont="1" applyFill="1"/>
    <xf numFmtId="0" fontId="10" fillId="6" borderId="0" xfId="3" applyFont="1" applyFill="1"/>
    <xf numFmtId="0" fontId="12" fillId="6" borderId="0" xfId="3" applyFont="1" applyFill="1" applyAlignment="1">
      <alignment vertical="center"/>
    </xf>
    <xf numFmtId="0" fontId="13" fillId="6" borderId="0" xfId="3" applyFont="1" applyFill="1"/>
    <xf numFmtId="0" fontId="12" fillId="6" borderId="0" xfId="3" applyFont="1" applyFill="1"/>
    <xf numFmtId="0" fontId="10" fillId="7" borderId="0" xfId="3" applyFont="1" applyFill="1"/>
    <xf numFmtId="0" fontId="9" fillId="6" borderId="0" xfId="4" applyFont="1" applyFill="1"/>
    <xf numFmtId="0" fontId="10" fillId="0" borderId="0" xfId="3" applyFont="1" applyFill="1"/>
    <xf numFmtId="0" fontId="12" fillId="0" borderId="0" xfId="3" applyFont="1"/>
    <xf numFmtId="0" fontId="11" fillId="0" borderId="0" xfId="3" applyFont="1"/>
    <xf numFmtId="17" fontId="10" fillId="0" borderId="0" xfId="3" quotePrefix="1" applyNumberFormat="1" applyFont="1"/>
    <xf numFmtId="0" fontId="14" fillId="0" borderId="0" xfId="3" applyFont="1"/>
    <xf numFmtId="1" fontId="10" fillId="8" borderId="3" xfId="3" quotePrefix="1" applyNumberFormat="1" applyFont="1" applyFill="1" applyBorder="1" applyAlignment="1">
      <alignment horizontal="center"/>
    </xf>
    <xf numFmtId="0" fontId="15" fillId="0" borderId="0" xfId="3" applyFont="1"/>
    <xf numFmtId="0" fontId="9" fillId="0" borderId="0" xfId="5" applyFont="1"/>
    <xf numFmtId="0" fontId="10" fillId="0" borderId="0" xfId="3" applyFont="1" applyAlignment="1">
      <alignment vertical="top" wrapText="1"/>
    </xf>
    <xf numFmtId="0" fontId="13" fillId="5" borderId="0" xfId="3" applyFont="1" applyFill="1" applyAlignment="1">
      <alignment vertical="top"/>
    </xf>
    <xf numFmtId="0" fontId="10" fillId="5" borderId="0" xfId="3" applyFont="1" applyFill="1" applyAlignment="1">
      <alignment horizontal="left"/>
    </xf>
    <xf numFmtId="0" fontId="10" fillId="5" borderId="0" xfId="3" applyFont="1" applyFill="1" applyAlignment="1">
      <alignment horizontal="left" vertical="top" wrapText="1"/>
    </xf>
    <xf numFmtId="0" fontId="13" fillId="0" borderId="0" xfId="3" applyFont="1" applyFill="1" applyAlignment="1">
      <alignment vertical="top"/>
    </xf>
    <xf numFmtId="0" fontId="10" fillId="0" borderId="0" xfId="3" applyFont="1" applyFill="1" applyAlignment="1">
      <alignment horizontal="left"/>
    </xf>
    <xf numFmtId="0" fontId="10" fillId="0" borderId="0" xfId="3" applyFont="1" applyFill="1" applyAlignment="1">
      <alignment horizontal="left" vertical="top"/>
    </xf>
    <xf numFmtId="0" fontId="12" fillId="0" borderId="0" xfId="3" applyFont="1" applyAlignment="1">
      <alignment vertical="top"/>
    </xf>
    <xf numFmtId="0" fontId="9" fillId="0" borderId="0" xfId="5" applyFont="1" applyAlignment="1">
      <alignment vertical="top"/>
    </xf>
    <xf numFmtId="0" fontId="10" fillId="0" borderId="0" xfId="3" applyFont="1" applyAlignment="1">
      <alignment vertical="top"/>
    </xf>
    <xf numFmtId="0" fontId="9" fillId="0" borderId="0" xfId="5" applyFont="1" applyAlignment="1">
      <alignment horizontal="left" vertical="top"/>
    </xf>
    <xf numFmtId="0" fontId="10" fillId="0" borderId="0" xfId="3" applyFont="1" applyAlignment="1">
      <alignment horizontal="left" vertical="top"/>
    </xf>
    <xf numFmtId="49" fontId="9" fillId="0" borderId="0" xfId="5" applyNumberFormat="1" applyFont="1" applyAlignment="1"/>
    <xf numFmtId="49" fontId="10" fillId="0" borderId="0" xfId="3" applyNumberFormat="1" applyFont="1" applyAlignment="1"/>
    <xf numFmtId="0" fontId="16" fillId="0" borderId="0" xfId="3" applyFont="1" applyAlignment="1">
      <alignment horizontal="left" vertical="top"/>
    </xf>
    <xf numFmtId="49" fontId="16" fillId="0" borderId="0" xfId="3" applyNumberFormat="1" applyFont="1" applyAlignment="1"/>
    <xf numFmtId="0" fontId="10" fillId="0" borderId="0" xfId="3" applyFont="1" applyAlignment="1"/>
    <xf numFmtId="0" fontId="10" fillId="0" borderId="0" xfId="3" applyFont="1" applyFill="1" applyAlignment="1">
      <alignment horizontal="left" vertical="top" wrapText="1"/>
    </xf>
    <xf numFmtId="0" fontId="17" fillId="0" borderId="0" xfId="4" applyFont="1"/>
    <xf numFmtId="0" fontId="13" fillId="0" borderId="0" xfId="3" applyFont="1"/>
    <xf numFmtId="49" fontId="10" fillId="0" borderId="0" xfId="3" applyNumberFormat="1" applyFont="1"/>
    <xf numFmtId="0" fontId="5" fillId="0" borderId="0" xfId="1" applyFont="1" applyAlignment="1">
      <alignment horizontal="left"/>
    </xf>
    <xf numFmtId="0" fontId="4" fillId="0" borderId="0" xfId="1" applyFont="1"/>
    <xf numFmtId="4" fontId="4" fillId="0" borderId="0" xfId="1" applyNumberFormat="1" applyFont="1" applyFill="1" applyBorder="1" applyAlignment="1"/>
    <xf numFmtId="0" fontId="4" fillId="0" borderId="0" xfId="1" applyFont="1" applyBorder="1"/>
    <xf numFmtId="0" fontId="5" fillId="3" borderId="2" xfId="1" applyNumberFormat="1" applyFont="1" applyFill="1" applyBorder="1" applyAlignment="1">
      <alignment horizontal="center"/>
    </xf>
    <xf numFmtId="0" fontId="4" fillId="0" borderId="0" xfId="1" quotePrefix="1" applyFont="1" applyAlignment="1">
      <alignment horizontal="center"/>
    </xf>
    <xf numFmtId="0" fontId="4" fillId="0" borderId="0" xfId="1" applyNumberFormat="1" applyFont="1" applyFill="1" applyBorder="1" applyAlignment="1"/>
    <xf numFmtId="3" fontId="4" fillId="0" borderId="0" xfId="1" applyNumberFormat="1" applyFont="1" applyBorder="1"/>
    <xf numFmtId="9" fontId="18" fillId="0" borderId="0" xfId="2" applyFont="1" applyBorder="1"/>
    <xf numFmtId="3" fontId="4" fillId="0" borderId="0" xfId="1" applyNumberFormat="1" applyFont="1"/>
    <xf numFmtId="0" fontId="4" fillId="0" borderId="0" xfId="1" applyFont="1" applyAlignment="1">
      <alignment horizontal="left"/>
    </xf>
    <xf numFmtId="0" fontId="4" fillId="0" borderId="0" xfId="1" quotePrefix="1" applyFont="1" applyAlignment="1">
      <alignment horizontal="left"/>
    </xf>
    <xf numFmtId="0" fontId="10" fillId="0" borderId="0" xfId="0" applyFont="1"/>
    <xf numFmtId="0" fontId="11" fillId="3" borderId="2"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0" borderId="0" xfId="0" applyFont="1" applyAlignment="1">
      <alignment horizontal="left"/>
    </xf>
    <xf numFmtId="1" fontId="10" fillId="0" borderId="0" xfId="0" applyNumberFormat="1" applyFont="1"/>
    <xf numFmtId="0" fontId="10" fillId="0" borderId="0" xfId="0" applyFont="1" applyAlignment="1">
      <alignment horizontal="left"/>
    </xf>
    <xf numFmtId="0" fontId="19" fillId="0" borderId="0" xfId="0" applyNumberFormat="1" applyFont="1" applyFill="1" applyBorder="1" applyAlignment="1"/>
    <xf numFmtId="0" fontId="4" fillId="2" borderId="1" xfId="0" applyNumberFormat="1" applyFont="1" applyFill="1" applyBorder="1" applyAlignment="1">
      <alignment horizontal="center"/>
    </xf>
    <xf numFmtId="0" fontId="4" fillId="2" borderId="3" xfId="1" applyNumberFormat="1" applyFont="1" applyFill="1" applyBorder="1" applyAlignment="1"/>
    <xf numFmtId="3" fontId="4" fillId="0" borderId="3" xfId="1" applyNumberFormat="1" applyFont="1" applyBorder="1"/>
    <xf numFmtId="0" fontId="4" fillId="2" borderId="4" xfId="1" applyNumberFormat="1" applyFont="1" applyFill="1" applyBorder="1" applyAlignment="1"/>
    <xf numFmtId="164" fontId="4" fillId="0" borderId="0" xfId="1" applyNumberFormat="1" applyFont="1"/>
    <xf numFmtId="3" fontId="4" fillId="0" borderId="0" xfId="1" applyNumberFormat="1" applyFont="1" applyFill="1" applyBorder="1"/>
    <xf numFmtId="0" fontId="4" fillId="0" borderId="0" xfId="1" applyFont="1" applyFill="1"/>
    <xf numFmtId="0" fontId="4" fillId="2" borderId="5" xfId="0" applyNumberFormat="1" applyFont="1" applyFill="1" applyBorder="1" applyAlignment="1">
      <alignment horizontal="center"/>
    </xf>
    <xf numFmtId="3" fontId="4" fillId="0" borderId="3" xfId="0" applyNumberFormat="1" applyFont="1" applyFill="1" applyBorder="1" applyAlignment="1"/>
    <xf numFmtId="3" fontId="4" fillId="0" borderId="6" xfId="0" applyNumberFormat="1" applyFont="1" applyFill="1" applyBorder="1" applyAlignment="1"/>
    <xf numFmtId="3" fontId="4" fillId="0" borderId="7" xfId="0" applyNumberFormat="1" applyFont="1" applyFill="1" applyBorder="1" applyAlignment="1"/>
    <xf numFmtId="0" fontId="11" fillId="0" borderId="0" xfId="0" applyFont="1"/>
    <xf numFmtId="0" fontId="10" fillId="0" borderId="0" xfId="0" applyFont="1" applyFill="1"/>
    <xf numFmtId="0" fontId="11" fillId="0" borderId="0" xfId="0" applyFont="1" applyFill="1"/>
    <xf numFmtId="1" fontId="4" fillId="2" borderId="1" xfId="0" applyNumberFormat="1" applyFont="1" applyFill="1" applyBorder="1" applyAlignment="1">
      <alignment horizontal="center"/>
    </xf>
    <xf numFmtId="0" fontId="5" fillId="2" borderId="3" xfId="0" applyNumberFormat="1" applyFont="1" applyFill="1" applyBorder="1" applyAlignment="1"/>
    <xf numFmtId="4" fontId="11" fillId="0" borderId="3" xfId="0" applyNumberFormat="1" applyFont="1" applyBorder="1"/>
    <xf numFmtId="0" fontId="4" fillId="2" borderId="3" xfId="0" applyNumberFormat="1" applyFont="1" applyFill="1" applyBorder="1" applyAlignment="1"/>
    <xf numFmtId="3" fontId="10" fillId="0" borderId="3" xfId="0" applyNumberFormat="1" applyFont="1" applyBorder="1"/>
    <xf numFmtId="49" fontId="10" fillId="0" borderId="0" xfId="0" applyNumberFormat="1" applyFont="1"/>
    <xf numFmtId="164" fontId="10" fillId="4" borderId="0" xfId="0" applyNumberFormat="1" applyFont="1" applyFill="1" applyBorder="1"/>
    <xf numFmtId="0" fontId="10" fillId="4" borderId="0" xfId="0" applyFont="1" applyFill="1"/>
    <xf numFmtId="0" fontId="10" fillId="0" borderId="0" xfId="7" applyFont="1"/>
    <xf numFmtId="22" fontId="10" fillId="0" borderId="0" xfId="0" applyNumberFormat="1" applyFont="1"/>
    <xf numFmtId="0" fontId="20" fillId="9" borderId="3" xfId="7" applyFont="1" applyFill="1" applyBorder="1"/>
    <xf numFmtId="0" fontId="11" fillId="9" borderId="3" xfId="7" applyFont="1" applyFill="1" applyBorder="1"/>
    <xf numFmtId="0" fontId="21" fillId="0" borderId="0" xfId="7" applyFont="1"/>
    <xf numFmtId="22" fontId="21" fillId="0" borderId="0" xfId="7" applyNumberFormat="1" applyFont="1"/>
    <xf numFmtId="0" fontId="11" fillId="0" borderId="0" xfId="6" applyFont="1"/>
    <xf numFmtId="0" fontId="10" fillId="0" borderId="0" xfId="6" applyFont="1"/>
    <xf numFmtId="0" fontId="20" fillId="9" borderId="3" xfId="6" applyFont="1" applyFill="1" applyBorder="1"/>
    <xf numFmtId="0" fontId="11" fillId="9" borderId="3" xfId="6" applyFont="1" applyFill="1" applyBorder="1"/>
    <xf numFmtId="0" fontId="21" fillId="0" borderId="0" xfId="6" applyFont="1"/>
    <xf numFmtId="22" fontId="21" fillId="0" borderId="0" xfId="6" applyNumberFormat="1" applyFont="1"/>
    <xf numFmtId="0" fontId="22" fillId="0" borderId="0" xfId="6" applyFont="1"/>
    <xf numFmtId="0" fontId="15" fillId="0" borderId="0" xfId="6" applyFont="1"/>
    <xf numFmtId="0" fontId="10" fillId="0" borderId="0" xfId="3" applyFont="1" applyAlignment="1">
      <alignment horizontal="left" vertical="top" wrapText="1"/>
    </xf>
    <xf numFmtId="49" fontId="10" fillId="0" borderId="0" xfId="3" applyNumberFormat="1" applyFont="1" applyAlignment="1">
      <alignment horizontal="left"/>
    </xf>
    <xf numFmtId="0" fontId="9" fillId="0" borderId="0" xfId="5" applyFont="1" applyAlignment="1"/>
    <xf numFmtId="0" fontId="23" fillId="0" borderId="0" xfId="0" applyFont="1" applyAlignment="1">
      <alignment horizontal="left" vertical="center"/>
    </xf>
    <xf numFmtId="0" fontId="24" fillId="0" borderId="0" xfId="0" applyFont="1" applyAlignment="1">
      <alignment horizontal="left" vertical="center"/>
    </xf>
  </cellXfs>
  <cellStyles count="8">
    <cellStyle name="Hyperlink" xfId="5" builtinId="8"/>
    <cellStyle name="Hyperlink 2" xfId="4" xr:uid="{00000000-0005-0000-0000-000001000000}"/>
    <cellStyle name="Normal" xfId="0" builtinId="0"/>
    <cellStyle name="Normal 2" xfId="1" xr:uid="{00000000-0005-0000-0000-000003000000}"/>
    <cellStyle name="Normal 3" xfId="6" xr:uid="{00000000-0005-0000-0000-000004000000}"/>
    <cellStyle name="Normal 4" xfId="3" xr:uid="{00000000-0005-0000-0000-000005000000}"/>
    <cellStyle name="Normal 5" xfId="7" xr:uid="{00000000-0005-0000-0000-000006000000}"/>
    <cellStyle name="Percent 3" xfId="2" xr:uid="{00000000-0005-0000-0000-000007000000}"/>
  </cellStyles>
  <dxfs count="0"/>
  <tableStyles count="0" defaultTableStyle="TableStyleMedium2" defaultPivotStyle="PivotStyleLight16"/>
  <colors>
    <mruColors>
      <color rgb="FFD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Air emissions, gross value added and employment in industry sectors (NACE B-E), EU, 2010-2021</a:t>
            </a:r>
          </a:p>
          <a:p>
            <a:pPr algn="l">
              <a:defRPr sz="1800" b="1">
                <a:latin typeface="Arial"/>
                <a:ea typeface="Arial"/>
                <a:cs typeface="Arial"/>
              </a:defRPr>
            </a:pPr>
            <a:r>
              <a:rPr lang="en-US" sz="1600" b="0"/>
              <a:t>(Index 2010 = 100)</a:t>
            </a:r>
          </a:p>
        </c:rich>
      </c:tx>
      <c:layout>
        <c:manualLayout>
          <c:xMode val="edge"/>
          <c:yMode val="edge"/>
          <c:x val="5.3333333333333332E-3"/>
          <c:y val="7.6949946483432889E-3"/>
        </c:manualLayout>
      </c:layout>
      <c:overlay val="0"/>
    </c:title>
    <c:autoTitleDeleted val="0"/>
    <c:plotArea>
      <c:layout>
        <c:manualLayout>
          <c:xMode val="edge"/>
          <c:yMode val="edge"/>
          <c:x val="1.4666666666666666E-2"/>
          <c:y val="0.15351514323444862"/>
          <c:w val="0.97066666666666668"/>
          <c:h val="0.53677995375126442"/>
        </c:manualLayout>
      </c:layout>
      <c:lineChart>
        <c:grouping val="standard"/>
        <c:varyColors val="0"/>
        <c:ser>
          <c:idx val="1"/>
          <c:order val="0"/>
          <c:tx>
            <c:strRef>
              <c:f>Figure_1!$B$6</c:f>
              <c:strCache>
                <c:ptCount val="1"/>
                <c:pt idx="0">
                  <c:v>Emissions of greenhouse gases</c:v>
                </c:pt>
              </c:strCache>
            </c:strRef>
          </c:tx>
          <c:spPr>
            <a:ln w="28575" cap="rnd" cmpd="sng" algn="ctr">
              <a:solidFill>
                <a:srgbClr val="33A033">
                  <a:lumMod val="100000"/>
                </a:srgbClr>
              </a:solidFill>
              <a:prstDash val="solid"/>
              <a:round/>
              <a:headEnd type="none" w="med" len="med"/>
              <a:tailEnd type="none" w="med" len="med"/>
            </a:ln>
          </c:spPr>
          <c:marker>
            <c:symbol val="none"/>
          </c:marker>
          <c:cat>
            <c:numRef>
              <c:f>Figure_1!$C$5:$N$5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Figure_1!$C$6:$N$6</c:f>
              <c:numCache>
                <c:formatCode>#,##0</c:formatCode>
                <c:ptCount val="12"/>
                <c:pt idx="0">
                  <c:v>100</c:v>
                </c:pt>
                <c:pt idx="1">
                  <c:v>98.516308512966319</c:v>
                </c:pt>
                <c:pt idx="2">
                  <c:v>96.20139714598173</c:v>
                </c:pt>
                <c:pt idx="3">
                  <c:v>92.369746067866544</c:v>
                </c:pt>
                <c:pt idx="4">
                  <c:v>88.90175345641785</c:v>
                </c:pt>
                <c:pt idx="5">
                  <c:v>89.244249676575393</c:v>
                </c:pt>
                <c:pt idx="6">
                  <c:v>88.270870433091304</c:v>
                </c:pt>
                <c:pt idx="7">
                  <c:v>88.607383716031066</c:v>
                </c:pt>
                <c:pt idx="8">
                  <c:v>85.666139718747147</c:v>
                </c:pt>
                <c:pt idx="9">
                  <c:v>79.141014910315036</c:v>
                </c:pt>
                <c:pt idx="10">
                  <c:v>71.515726104923999</c:v>
                </c:pt>
                <c:pt idx="11">
                  <c:v>75.835299473185671</c:v>
                </c:pt>
              </c:numCache>
            </c:numRef>
          </c:val>
          <c:smooth val="0"/>
          <c:extLst>
            <c:ext xmlns:c16="http://schemas.microsoft.com/office/drawing/2014/chart" uri="{C3380CC4-5D6E-409C-BE32-E72D297353CC}">
              <c16:uniqueId val="{00000000-3109-4568-BF70-3C0196C70D9D}"/>
            </c:ext>
          </c:extLst>
        </c:ser>
        <c:ser>
          <c:idx val="2"/>
          <c:order val="1"/>
          <c:tx>
            <c:strRef>
              <c:f>Figure_1!$B$7</c:f>
              <c:strCache>
                <c:ptCount val="1"/>
                <c:pt idx="0">
                  <c:v>Emissions of accidifying gases</c:v>
                </c:pt>
              </c:strCache>
            </c:strRef>
          </c:tx>
          <c:spPr>
            <a:ln w="28575" cap="rnd" cmpd="sng" algn="ctr">
              <a:solidFill>
                <a:srgbClr val="2644A7">
                  <a:lumMod val="100000"/>
                </a:srgbClr>
              </a:solidFill>
              <a:prstDash val="solid"/>
              <a:round/>
              <a:headEnd type="none" w="med" len="med"/>
              <a:tailEnd type="none" w="med" len="med"/>
            </a:ln>
          </c:spPr>
          <c:marker>
            <c:symbol val="none"/>
          </c:marker>
          <c:cat>
            <c:numRef>
              <c:f>Figure_1!$C$5:$N$5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Figure_1!$C$7:$N$7</c:f>
              <c:numCache>
                <c:formatCode>#,##0</c:formatCode>
                <c:ptCount val="12"/>
                <c:pt idx="0">
                  <c:v>100</c:v>
                </c:pt>
                <c:pt idx="1">
                  <c:v>102.33011038037078</c:v>
                </c:pt>
                <c:pt idx="2">
                  <c:v>90.059170656088071</c:v>
                </c:pt>
                <c:pt idx="3">
                  <c:v>79.365609744934858</c:v>
                </c:pt>
                <c:pt idx="4">
                  <c:v>73.933700432335158</c:v>
                </c:pt>
                <c:pt idx="5">
                  <c:v>71.822296462540692</c:v>
                </c:pt>
                <c:pt idx="6">
                  <c:v>62.799311082990108</c:v>
                </c:pt>
                <c:pt idx="7">
                  <c:v>61.60942450537781</c:v>
                </c:pt>
                <c:pt idx="8">
                  <c:v>57.604451079844225</c:v>
                </c:pt>
                <c:pt idx="9">
                  <c:v>51.575338124289473</c:v>
                </c:pt>
                <c:pt idx="10">
                  <c:v>46.295030007183144</c:v>
                </c:pt>
                <c:pt idx="11">
                  <c:v>47.152046599321331</c:v>
                </c:pt>
              </c:numCache>
            </c:numRef>
          </c:val>
          <c:smooth val="0"/>
          <c:extLst>
            <c:ext xmlns:c16="http://schemas.microsoft.com/office/drawing/2014/chart" uri="{C3380CC4-5D6E-409C-BE32-E72D297353CC}">
              <c16:uniqueId val="{00000001-3109-4568-BF70-3C0196C70D9D}"/>
            </c:ext>
          </c:extLst>
        </c:ser>
        <c:ser>
          <c:idx val="3"/>
          <c:order val="2"/>
          <c:tx>
            <c:strRef>
              <c:f>Figure_1!$B$8</c:f>
              <c:strCache>
                <c:ptCount val="1"/>
                <c:pt idx="0">
                  <c:v>Emissions of ozone precursors</c:v>
                </c:pt>
              </c:strCache>
            </c:strRef>
          </c:tx>
          <c:spPr>
            <a:ln w="28575" cap="rnd" cmpd="sng" algn="ctr">
              <a:solidFill>
                <a:srgbClr val="C05F03">
                  <a:lumMod val="100000"/>
                </a:srgbClr>
              </a:solidFill>
              <a:prstDash val="solid"/>
              <a:round/>
              <a:headEnd type="none" w="med" len="med"/>
              <a:tailEnd type="none" w="med" len="med"/>
            </a:ln>
          </c:spPr>
          <c:marker>
            <c:symbol val="none"/>
          </c:marker>
          <c:cat>
            <c:numRef>
              <c:f>Figure_1!$C$5:$N$5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Figure_1!$C$8:$N$8</c:f>
              <c:numCache>
                <c:formatCode>#,##0</c:formatCode>
                <c:ptCount val="12"/>
                <c:pt idx="0">
                  <c:v>100</c:v>
                </c:pt>
                <c:pt idx="1">
                  <c:v>97.357112941869502</c:v>
                </c:pt>
                <c:pt idx="2">
                  <c:v>92.487043891847307</c:v>
                </c:pt>
                <c:pt idx="3">
                  <c:v>87.675005043276144</c:v>
                </c:pt>
                <c:pt idx="4">
                  <c:v>83.525087884800215</c:v>
                </c:pt>
                <c:pt idx="5">
                  <c:v>82.292667121840822</c:v>
                </c:pt>
                <c:pt idx="6">
                  <c:v>79.581734725807578</c:v>
                </c:pt>
                <c:pt idx="7">
                  <c:v>79.844466170201827</c:v>
                </c:pt>
                <c:pt idx="8">
                  <c:v>76.323321109915767</c:v>
                </c:pt>
                <c:pt idx="9">
                  <c:v>72.583222127758731</c:v>
                </c:pt>
                <c:pt idx="10">
                  <c:v>67.585279261876735</c:v>
                </c:pt>
                <c:pt idx="11">
                  <c:v>70.774074714826412</c:v>
                </c:pt>
              </c:numCache>
            </c:numRef>
          </c:val>
          <c:smooth val="0"/>
          <c:extLst>
            <c:ext xmlns:c16="http://schemas.microsoft.com/office/drawing/2014/chart" uri="{C3380CC4-5D6E-409C-BE32-E72D297353CC}">
              <c16:uniqueId val="{00000002-3109-4568-BF70-3C0196C70D9D}"/>
            </c:ext>
          </c:extLst>
        </c:ser>
        <c:ser>
          <c:idx val="0"/>
          <c:order val="3"/>
          <c:tx>
            <c:strRef>
              <c:f>Figure_1!$B$9</c:f>
              <c:strCache>
                <c:ptCount val="1"/>
                <c:pt idx="0">
                  <c:v>Particulates &lt; 2.5 µm</c:v>
                </c:pt>
              </c:strCache>
            </c:strRef>
          </c:tx>
          <c:spPr>
            <a:ln w="28575" cap="rnd" cmpd="sng" algn="ctr">
              <a:solidFill>
                <a:srgbClr val="208486">
                  <a:lumMod val="100000"/>
                </a:srgbClr>
              </a:solidFill>
              <a:prstDash val="solid"/>
              <a:round/>
              <a:headEnd type="none" w="med" len="med"/>
              <a:tailEnd type="none" w="med" len="med"/>
            </a:ln>
          </c:spPr>
          <c:marker>
            <c:symbol val="none"/>
          </c:marker>
          <c:cat>
            <c:numRef>
              <c:f>Figure_1!$C$5:$N$5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Figure_1!$C$9:$N$9</c:f>
              <c:numCache>
                <c:formatCode>#,##0</c:formatCode>
                <c:ptCount val="12"/>
                <c:pt idx="0">
                  <c:v>100</c:v>
                </c:pt>
                <c:pt idx="1">
                  <c:v>99.501730257813975</c:v>
                </c:pt>
                <c:pt idx="2">
                  <c:v>90.709691828128243</c:v>
                </c:pt>
                <c:pt idx="3">
                  <c:v>85.778023897745499</c:v>
                </c:pt>
                <c:pt idx="4">
                  <c:v>83.130177063314562</c:v>
                </c:pt>
                <c:pt idx="5">
                  <c:v>80.981680885459625</c:v>
                </c:pt>
                <c:pt idx="6">
                  <c:v>77.778140731874416</c:v>
                </c:pt>
                <c:pt idx="7">
                  <c:v>79.140828044005943</c:v>
                </c:pt>
                <c:pt idx="8">
                  <c:v>77.897959297214896</c:v>
                </c:pt>
                <c:pt idx="9">
                  <c:v>74.887529268141478</c:v>
                </c:pt>
                <c:pt idx="10">
                  <c:v>69.710652729229366</c:v>
                </c:pt>
                <c:pt idx="11">
                  <c:v>72.926885678997039</c:v>
                </c:pt>
              </c:numCache>
            </c:numRef>
          </c:val>
          <c:smooth val="0"/>
          <c:extLst>
            <c:ext xmlns:c16="http://schemas.microsoft.com/office/drawing/2014/chart" uri="{C3380CC4-5D6E-409C-BE32-E72D297353CC}">
              <c16:uniqueId val="{00000003-3109-4568-BF70-3C0196C70D9D}"/>
            </c:ext>
          </c:extLst>
        </c:ser>
        <c:ser>
          <c:idx val="4"/>
          <c:order val="4"/>
          <c:tx>
            <c:strRef>
              <c:f>Figure_1!$B$10</c:f>
              <c:strCache>
                <c:ptCount val="1"/>
                <c:pt idx="0">
                  <c:v>Employment</c:v>
                </c:pt>
              </c:strCache>
            </c:strRef>
          </c:tx>
          <c:spPr>
            <a:ln w="28575" cap="rnd" cmpd="sng" algn="ctr">
              <a:solidFill>
                <a:srgbClr val="B09120">
                  <a:lumMod val="100000"/>
                </a:srgbClr>
              </a:solidFill>
              <a:prstDash val="solid"/>
              <a:round/>
              <a:headEnd type="none" w="med" len="med"/>
              <a:tailEnd type="none" w="med" len="med"/>
            </a:ln>
          </c:spPr>
          <c:marker>
            <c:symbol val="none"/>
          </c:marker>
          <c:cat>
            <c:numRef>
              <c:f>Figure_1!$C$5:$N$5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Figure_1!$C$10:$N$10</c:f>
              <c:numCache>
                <c:formatCode>#,##0</c:formatCode>
                <c:ptCount val="12"/>
                <c:pt idx="0">
                  <c:v>100</c:v>
                </c:pt>
                <c:pt idx="1">
                  <c:v>100.82472932022203</c:v>
                </c:pt>
                <c:pt idx="2">
                  <c:v>98.814229804385249</c:v>
                </c:pt>
                <c:pt idx="3">
                  <c:v>97.782328282930735</c:v>
                </c:pt>
                <c:pt idx="4">
                  <c:v>98.455545164660336</c:v>
                </c:pt>
                <c:pt idx="5">
                  <c:v>98.67928487310752</c:v>
                </c:pt>
                <c:pt idx="6">
                  <c:v>100.45262062224293</c:v>
                </c:pt>
                <c:pt idx="7">
                  <c:v>101.37776377166607</c:v>
                </c:pt>
                <c:pt idx="8">
                  <c:v>102.43500383356661</c:v>
                </c:pt>
                <c:pt idx="9">
                  <c:v>102.76767080375775</c:v>
                </c:pt>
                <c:pt idx="10">
                  <c:v>95.376345058391948</c:v>
                </c:pt>
                <c:pt idx="11">
                  <c:v>99.29275280634333</c:v>
                </c:pt>
              </c:numCache>
            </c:numRef>
          </c:val>
          <c:smooth val="0"/>
          <c:extLst>
            <c:ext xmlns:c16="http://schemas.microsoft.com/office/drawing/2014/chart" uri="{C3380CC4-5D6E-409C-BE32-E72D297353CC}">
              <c16:uniqueId val="{00000000-4F1E-4DC7-99C7-EAA40553F0E1}"/>
            </c:ext>
          </c:extLst>
        </c:ser>
        <c:ser>
          <c:idx val="5"/>
          <c:order val="5"/>
          <c:tx>
            <c:strRef>
              <c:f>Figure_1!$B$11</c:f>
              <c:strCache>
                <c:ptCount val="1"/>
                <c:pt idx="0">
                  <c:v>Gross value added</c:v>
                </c:pt>
              </c:strCache>
            </c:strRef>
          </c:tx>
          <c:spPr>
            <a:ln w="28575" cap="rnd" cmpd="sng" algn="ctr">
              <a:solidFill>
                <a:srgbClr val="388AE2">
                  <a:lumMod val="100000"/>
                </a:srgbClr>
              </a:solidFill>
              <a:prstDash val="solid"/>
              <a:round/>
              <a:headEnd type="none" w="med" len="med"/>
              <a:tailEnd type="none" w="med" len="med"/>
            </a:ln>
          </c:spPr>
          <c:marker>
            <c:symbol val="none"/>
          </c:marker>
          <c:cat>
            <c:numRef>
              <c:f>Figure_1!$C$5:$N$5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Figure_1!$C$11:$N$11</c:f>
              <c:numCache>
                <c:formatCode>#,##0</c:formatCode>
                <c:ptCount val="12"/>
                <c:pt idx="0">
                  <c:v>100</c:v>
                </c:pt>
                <c:pt idx="1">
                  <c:v>103.25021232337437</c:v>
                </c:pt>
                <c:pt idx="2">
                  <c:v>101.70068549127831</c:v>
                </c:pt>
                <c:pt idx="3">
                  <c:v>100.59223486562286</c:v>
                </c:pt>
                <c:pt idx="4">
                  <c:v>103.09348476159433</c:v>
                </c:pt>
                <c:pt idx="5">
                  <c:v>106.55166811099619</c:v>
                </c:pt>
                <c:pt idx="6">
                  <c:v>109.44528424132976</c:v>
                </c:pt>
                <c:pt idx="7">
                  <c:v>113.33393181110607</c:v>
                </c:pt>
                <c:pt idx="8">
                  <c:v>115.56520226517144</c:v>
                </c:pt>
                <c:pt idx="9">
                  <c:v>116.44530398344797</c:v>
                </c:pt>
                <c:pt idx="10">
                  <c:v>109.5493390668651</c:v>
                </c:pt>
                <c:pt idx="11">
                  <c:v>118.5372419285688</c:v>
                </c:pt>
              </c:numCache>
            </c:numRef>
          </c:val>
          <c:smooth val="0"/>
          <c:extLst>
            <c:ext xmlns:c16="http://schemas.microsoft.com/office/drawing/2014/chart" uri="{C3380CC4-5D6E-409C-BE32-E72D297353CC}">
              <c16:uniqueId val="{00000000-4A47-4825-A37F-6B437AED488E}"/>
            </c:ext>
          </c:extLst>
        </c:ser>
        <c:dLbls>
          <c:showLegendKey val="0"/>
          <c:showVal val="0"/>
          <c:showCatName val="0"/>
          <c:showSerName val="0"/>
          <c:showPercent val="0"/>
          <c:showBubbleSize val="0"/>
        </c:dLbls>
        <c:smooth val="0"/>
        <c:axId val="462498528"/>
        <c:axId val="1"/>
      </c:lineChart>
      <c:catAx>
        <c:axId val="462498528"/>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en-US"/>
          </a:p>
        </c:txPr>
        <c:crossAx val="1"/>
        <c:crosses val="autoZero"/>
        <c:auto val="1"/>
        <c:lblAlgn val="ctr"/>
        <c:lblOffset val="100"/>
        <c:tickMarkSkip val="1"/>
        <c:noMultiLvlLbl val="0"/>
      </c:catAx>
      <c:valAx>
        <c:axId val="1"/>
        <c:scaling>
          <c:orientation val="minMax"/>
          <c:max val="120"/>
          <c:min val="40"/>
        </c:scaling>
        <c:delete val="0"/>
        <c:axPos val="l"/>
        <c:majorGridlines>
          <c:spPr>
            <a:ln w="3175">
              <a:solidFill>
                <a:srgbClr val="C0C0C0"/>
              </a:solidFill>
              <a:prstDash val="sysDash"/>
            </a:ln>
          </c:spPr>
        </c:majorGridlines>
        <c:numFmt formatCode="#\ ##0" sourceLinked="0"/>
        <c:majorTickMark val="none"/>
        <c:minorTickMark val="none"/>
        <c:tickLblPos val="nextTo"/>
        <c:spPr>
          <a:ln w="6350">
            <a:noFill/>
          </a:ln>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rot="0" vert="horz"/>
          <a:lstStyle/>
          <a:p>
            <a:pPr>
              <a:defRPr/>
            </a:pPr>
            <a:endParaRPr lang="en-US"/>
          </a:p>
        </c:txPr>
        <c:crossAx val="462498528"/>
        <c:crosses val="autoZero"/>
        <c:crossBetween val="between"/>
      </c:valAx>
    </c:plotArea>
    <c:legend>
      <c:legendPos val="b"/>
      <c:layout>
        <c:manualLayout>
          <c:xMode val="edge"/>
          <c:yMode val="edge"/>
          <c:x val="8.5178582677165354E-2"/>
          <c:y val="0.71145633226865712"/>
          <c:w val="0.79164376757753441"/>
          <c:h val="6.7031770282446043E-2"/>
        </c:manualLayout>
      </c:layout>
      <c:overlay val="0"/>
      <c:txPr>
        <a:bodyPr/>
        <a:lstStyle/>
        <a:p>
          <a:pPr>
            <a:defRPr b="1"/>
          </a:pPr>
          <a:endParaRPr lang="en-US"/>
        </a:p>
      </c:txPr>
    </c:legend>
    <c:plotVisOnly val="1"/>
    <c:dispBlanksAs val="gap"/>
    <c:showDLblsOverMax val="0"/>
  </c:chart>
  <c:spPr>
    <a:solidFill>
      <a:sysClr val="window" lastClr="FFFFFF"/>
    </a:solid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Air emissions, energy taxes, employment and gross value added in industry sectors (NACE B-E), EU, 2021                                                                                       (% share in all NACE production activities)                       </a:t>
            </a:r>
          </a:p>
        </c:rich>
      </c:tx>
      <c:layout>
        <c:manualLayout>
          <c:xMode val="edge"/>
          <c:yMode val="edge"/>
          <c:x val="5.3333333333333332E-3"/>
          <c:y val="1.5644767228809531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11635362321802"/>
          <c:y val="0.26326232329415961"/>
          <c:w val="0.7717239274040999"/>
          <c:h val="0.47973788932040162"/>
        </c:manualLayout>
      </c:layout>
      <c:barChart>
        <c:barDir val="bar"/>
        <c:grouping val="clustered"/>
        <c:varyColors val="0"/>
        <c:ser>
          <c:idx val="0"/>
          <c:order val="0"/>
          <c:tx>
            <c:strRef>
              <c:f>Figure_2!$B$6</c:f>
              <c:strCache>
                <c:ptCount val="1"/>
                <c:pt idx="0">
                  <c:v>Share of industry sectors in total NACE</c:v>
                </c:pt>
              </c:strCache>
            </c:strRef>
          </c:tx>
          <c:spPr>
            <a:solidFill>
              <a:srgbClr val="33A033">
                <a:lumMod val="100000"/>
              </a:srgbClr>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chemeClr val="accent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0-CC2A-4D5B-9330-3372B7882194}"/>
              </c:ext>
            </c:extLst>
          </c:dPt>
          <c:dPt>
            <c:idx val="2"/>
            <c:invertIfNegative val="0"/>
            <c:bubble3D val="0"/>
            <c:spPr>
              <a:solidFill>
                <a:schemeClr val="accent3"/>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669D-4633-A372-C2B2169994F4}"/>
              </c:ext>
            </c:extLst>
          </c:dPt>
          <c:dPt>
            <c:idx val="3"/>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CC2A-4D5B-9330-3372B7882194}"/>
              </c:ext>
            </c:extLst>
          </c:dPt>
          <c:dPt>
            <c:idx val="4"/>
            <c:invertIfNegative val="0"/>
            <c:bubble3D val="0"/>
            <c:spPr>
              <a:solidFill>
                <a:schemeClr val="accent4">
                  <a:lumMod val="60000"/>
                  <a:lumOff val="4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CC2A-4D5B-9330-3372B7882194}"/>
              </c:ext>
            </c:extLst>
          </c:dPt>
          <c:dPt>
            <c:idx val="5"/>
            <c:invertIfNegative val="0"/>
            <c:bubble3D val="0"/>
            <c:spPr>
              <a:solidFill>
                <a:schemeClr val="bg2">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CC2A-4D5B-9330-3372B7882194}"/>
              </c:ext>
            </c:extLst>
          </c:dPt>
          <c:dPt>
            <c:idx val="6"/>
            <c:invertIfNegative val="0"/>
            <c:bubble3D val="0"/>
            <c:spPr>
              <a:solidFill>
                <a:schemeClr val="accent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CD6F-4A12-A777-5F2AC1B34375}"/>
              </c:ext>
            </c:extLst>
          </c:dPt>
          <c:cat>
            <c:strRef>
              <c:f>Figure_2!$C$5:$I$5</c:f>
              <c:strCache>
                <c:ptCount val="7"/>
                <c:pt idx="0">
                  <c:v> Emissions of greenhouse gases</c:v>
                </c:pt>
                <c:pt idx="1">
                  <c:v>Emissions of acidifying gases </c:v>
                </c:pt>
                <c:pt idx="2">
                  <c:v>Emissions of ozone precursors</c:v>
                </c:pt>
                <c:pt idx="3">
                  <c:v>PM2.5 - Particulates &lt; 2.5 µm</c:v>
                </c:pt>
                <c:pt idx="4">
                  <c:v>Energy taxes</c:v>
                </c:pt>
                <c:pt idx="5">
                  <c:v>Employment</c:v>
                </c:pt>
                <c:pt idx="6">
                  <c:v>Gross value added</c:v>
                </c:pt>
              </c:strCache>
            </c:strRef>
          </c:cat>
          <c:val>
            <c:numRef>
              <c:f>Figure_2!$C$6:$I$6</c:f>
              <c:numCache>
                <c:formatCode>0</c:formatCode>
                <c:ptCount val="7"/>
                <c:pt idx="0">
                  <c:v>58.97729168418676</c:v>
                </c:pt>
                <c:pt idx="1">
                  <c:v>19.221240258661336</c:v>
                </c:pt>
                <c:pt idx="2">
                  <c:v>31.631289097109576</c:v>
                </c:pt>
                <c:pt idx="3">
                  <c:v>28.919239353806407</c:v>
                </c:pt>
                <c:pt idx="4">
                  <c:v>22.18</c:v>
                </c:pt>
                <c:pt idx="5">
                  <c:v>16.487066671557383</c:v>
                </c:pt>
                <c:pt idx="6">
                  <c:v>20.165946729043448</c:v>
                </c:pt>
              </c:numCache>
            </c:numRef>
          </c:val>
          <c:extLst>
            <c:ext xmlns:c16="http://schemas.microsoft.com/office/drawing/2014/chart" uri="{C3380CC4-5D6E-409C-BE32-E72D297353CC}">
              <c16:uniqueId val="{00000000-3889-4225-B7BA-2E2F137BC505}"/>
            </c:ext>
          </c:extLst>
        </c:ser>
        <c:dLbls>
          <c:showLegendKey val="0"/>
          <c:showVal val="0"/>
          <c:showCatName val="0"/>
          <c:showSerName val="0"/>
          <c:showPercent val="0"/>
          <c:showBubbleSize val="0"/>
        </c:dLbls>
        <c:gapWidth val="75"/>
        <c:overlap val="-27"/>
        <c:axId val="438535864"/>
        <c:axId val="438539144"/>
      </c:barChart>
      <c:catAx>
        <c:axId val="438535864"/>
        <c:scaling>
          <c:orientation val="maxMin"/>
        </c:scaling>
        <c:delete val="0"/>
        <c:axPos val="l"/>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38539144"/>
        <c:crosses val="autoZero"/>
        <c:auto val="1"/>
        <c:lblAlgn val="ctr"/>
        <c:lblOffset val="100"/>
        <c:tickMarkSkip val="1"/>
        <c:noMultiLvlLbl val="0"/>
      </c:catAx>
      <c:valAx>
        <c:axId val="438539144"/>
        <c:scaling>
          <c:orientation val="minMax"/>
          <c:max val="60"/>
        </c:scaling>
        <c:delete val="0"/>
        <c:axPos val="b"/>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38535864"/>
        <c:crosses val="max"/>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4</xdr:row>
      <xdr:rowOff>2161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6" y="200026"/>
          <a:ext cx="0" cy="402210"/>
        </a:xfrm>
        <a:prstGeom prst="rect">
          <a:avLst/>
        </a:prstGeom>
      </xdr:spPr>
    </xdr:pic>
    <xdr:clientData/>
  </xdr:twoCellAnchor>
  <xdr:twoCellAnchor editAs="oneCell">
    <xdr:from>
      <xdr:col>18</xdr:col>
      <xdr:colOff>380999</xdr:colOff>
      <xdr:row>3</xdr:row>
      <xdr:rowOff>47626</xdr:rowOff>
    </xdr:from>
    <xdr:to>
      <xdr:col>18</xdr:col>
      <xdr:colOff>380999</xdr:colOff>
      <xdr:row>7</xdr:row>
      <xdr:rowOff>133358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4299" y="476251"/>
          <a:ext cx="0" cy="733432"/>
        </a:xfrm>
        <a:prstGeom prst="rect">
          <a:avLst/>
        </a:prstGeom>
        <a:noFill/>
      </xdr:spPr>
    </xdr:pic>
    <xdr:clientData/>
  </xdr:twoCellAnchor>
  <xdr:twoCellAnchor editAs="oneCell">
    <xdr:from>
      <xdr:col>1</xdr:col>
      <xdr:colOff>47625</xdr:colOff>
      <xdr:row>1</xdr:row>
      <xdr:rowOff>57150</xdr:rowOff>
    </xdr:from>
    <xdr:to>
      <xdr:col>7</xdr:col>
      <xdr:colOff>57149</xdr:colOff>
      <xdr:row>4</xdr:row>
      <xdr:rowOff>11685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09550"/>
          <a:ext cx="2638424" cy="402210"/>
        </a:xfrm>
        <a:prstGeom prst="rect">
          <a:avLst/>
        </a:prstGeom>
      </xdr:spPr>
    </xdr:pic>
    <xdr:clientData/>
  </xdr:twoCellAnchor>
  <xdr:twoCellAnchor editAs="oneCell">
    <xdr:from>
      <xdr:col>18</xdr:col>
      <xdr:colOff>400050</xdr:colOff>
      <xdr:row>3</xdr:row>
      <xdr:rowOff>9525</xdr:rowOff>
    </xdr:from>
    <xdr:to>
      <xdr:col>24</xdr:col>
      <xdr:colOff>187095</xdr:colOff>
      <xdr:row>7</xdr:row>
      <xdr:rowOff>95257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53350" y="438150"/>
          <a:ext cx="2301645" cy="73343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171448</xdr:colOff>
      <xdr:row>19</xdr:row>
      <xdr:rowOff>142874</xdr:rowOff>
    </xdr:from>
    <xdr:to>
      <xdr:col>13</xdr:col>
      <xdr:colOff>85725</xdr:colOff>
      <xdr:row>63</xdr:row>
      <xdr:rowOff>9524</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cdr:x>
      <cdr:y>0.81929</cdr:y>
    </cdr:from>
    <cdr:ext cx="7995000" cy="1193019"/>
    <cdr:sp macro="" textlink="">
      <cdr:nvSpPr>
        <cdr:cNvPr id="3" name="FootonotesShape">
          <a:extLst xmlns:a="http://schemas.openxmlformats.org/drawingml/2006/main">
            <a:ext uri="{FF2B5EF4-FFF2-40B4-BE49-F238E27FC236}">
              <a16:creationId xmlns:a16="http://schemas.microsoft.com/office/drawing/2014/main" id="{93C9F33B-49FC-AB7D-CF77-D51D20EA7298}"/>
            </a:ext>
          </a:extLst>
        </cdr:cNvPr>
        <cdr:cNvSpPr txBox="1"/>
      </cdr:nvSpPr>
      <cdr:spPr>
        <a:xfrm xmlns:a="http://schemas.openxmlformats.org/drawingml/2006/main">
          <a:off x="0" y="5408675"/>
          <a:ext cx="7995000" cy="119301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Industrial sectors comprise:  </a:t>
          </a:r>
        </a:p>
        <a:p xmlns:a="http://schemas.openxmlformats.org/drawingml/2006/main">
          <a:r>
            <a:rPr lang="en-GB" sz="1200">
              <a:latin typeface="Arial" panose="020B0604020202020204" pitchFamily="34" charset="0"/>
            </a:rPr>
            <a:t>- mining and quarrying (NACE B)</a:t>
          </a:r>
        </a:p>
        <a:p xmlns:a="http://schemas.openxmlformats.org/drawingml/2006/main">
          <a:r>
            <a:rPr lang="en-GB" sz="1200">
              <a:latin typeface="Arial" panose="020B0604020202020204" pitchFamily="34" charset="0"/>
            </a:rPr>
            <a:t>- manufacturing (NACE C)</a:t>
          </a:r>
        </a:p>
        <a:p xmlns:a="http://schemas.openxmlformats.org/drawingml/2006/main">
          <a:r>
            <a:rPr lang="en-GB" sz="1200">
              <a:latin typeface="Arial" panose="020B0604020202020204" pitchFamily="34" charset="0"/>
            </a:rPr>
            <a:t>- electricity, gas steam and air conditioning supply (NACE D) </a:t>
          </a:r>
        </a:p>
        <a:p xmlns:a="http://schemas.openxmlformats.org/drawingml/2006/main">
          <a:r>
            <a:rPr lang="en-GB" sz="1200">
              <a:latin typeface="Arial" panose="020B0604020202020204" pitchFamily="34" charset="0"/>
            </a:rPr>
            <a:t>- water supply; sewerage, waste management and remediation activities (NACE 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(env_ac_ainah_r2, nama_10_a64_e and nama_10_a64)</a:t>
          </a:r>
        </a:p>
      </cdr:txBody>
    </cdr:sp>
  </cdr:absSizeAnchor>
  <cdr:absSizeAnchor xmlns:cdr="http://schemas.openxmlformats.org/drawingml/2006/chartDrawing">
    <cdr:from>
      <cdr:x>0.84289</cdr:x>
      <cdr:y>0.93629</cdr:y>
    </cdr:from>
    <cdr:ext cx="1496113" cy="420625"/>
    <cdr:pic>
      <cdr:nvPicPr>
        <cdr:cNvPr id="5" name="LogoShape">
          <a:extLst xmlns:a="http://schemas.openxmlformats.org/drawingml/2006/main">
            <a:ext uri="{FF2B5EF4-FFF2-40B4-BE49-F238E27FC236}">
              <a16:creationId xmlns:a16="http://schemas.microsoft.com/office/drawing/2014/main" id="{10D86106-B74F-B15A-CE15-B3A228ADF21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8124827" y="6474553"/>
          <a:ext cx="1496113" cy="420625"/>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1</xdr:col>
      <xdr:colOff>57148</xdr:colOff>
      <xdr:row>15</xdr:row>
      <xdr:rowOff>0</xdr:rowOff>
    </xdr:from>
    <xdr:to>
      <xdr:col>8</xdr:col>
      <xdr:colOff>838200</xdr:colOff>
      <xdr:row>48</xdr:row>
      <xdr:rowOff>95249</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0.00755</cdr:x>
      <cdr:y>0.90438</cdr:y>
    </cdr:from>
    <cdr:ext cx="8048631" cy="360864"/>
    <cdr:sp macro="" textlink="">
      <cdr:nvSpPr>
        <cdr:cNvPr id="2" name="FootonotesShape">
          <a:extLst xmlns:a="http://schemas.openxmlformats.org/drawingml/2006/main">
            <a:ext uri="{FF2B5EF4-FFF2-40B4-BE49-F238E27FC236}">
              <a16:creationId xmlns:a16="http://schemas.microsoft.com/office/drawing/2014/main" id="{4D38BE2C-FEB7-E414-5BB9-640C3448345C}"/>
            </a:ext>
          </a:extLst>
        </cdr:cNvPr>
        <cdr:cNvSpPr txBox="1"/>
      </cdr:nvSpPr>
      <cdr:spPr>
        <a:xfrm xmlns:a="http://schemas.openxmlformats.org/drawingml/2006/main">
          <a:off x="85720" y="4944561"/>
          <a:ext cx="8048631" cy="360864"/>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(env_ac_ainah_r2, env_ac_taxener, nama_10_a64_e, nama_10_a64) </a:t>
          </a:r>
        </a:p>
      </cdr:txBody>
    </cdr:sp>
  </cdr:absSizeAnchor>
  <cdr:absSizeAnchor xmlns:cdr="http://schemas.openxmlformats.org/drawingml/2006/chartDrawing">
    <cdr:from>
      <cdr:x>0.85027</cdr:x>
      <cdr:y>0.90303</cdr:y>
    </cdr:from>
    <cdr:ext cx="1530099" cy="420625"/>
    <cdr:pic>
      <cdr:nvPicPr>
        <cdr:cNvPr id="6" name="LogoShape">
          <a:extLst xmlns:a="http://schemas.openxmlformats.org/drawingml/2006/main">
            <a:ext uri="{FF2B5EF4-FFF2-40B4-BE49-F238E27FC236}">
              <a16:creationId xmlns:a16="http://schemas.microsoft.com/office/drawing/2014/main" id="{84FB1BD2-F01D-E2DD-E35D-244C6D0B283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9645754" y="4997411"/>
          <a:ext cx="1530099" cy="42062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C">
      <a:dk1>
        <a:sysClr val="windowText" lastClr="000000"/>
      </a:dk1>
      <a:lt1>
        <a:sysClr val="window" lastClr="FFFFFF"/>
      </a:lt1>
      <a:dk2>
        <a:srgbClr val="1F497D"/>
      </a:dk2>
      <a:lt2>
        <a:srgbClr val="EEECE1"/>
      </a:lt2>
      <a:accent1>
        <a:srgbClr val="33A033"/>
      </a:accent1>
      <a:accent2>
        <a:srgbClr val="2644A7"/>
      </a:accent2>
      <a:accent3>
        <a:srgbClr val="C05F03"/>
      </a:accent3>
      <a:accent4>
        <a:srgbClr val="208486"/>
      </a:accent4>
      <a:accent5>
        <a:srgbClr val="B09120"/>
      </a:accent5>
      <a:accent6>
        <a:srgbClr val="388AE2"/>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eurostat/databrowser/view/env_ac_taxener/default/table?lang=en" TargetMode="External"/><Relationship Id="rId3" Type="http://schemas.openxmlformats.org/officeDocument/2006/relationships/hyperlink" Target="https://ec.europa.eu/eurostat/statistics-explained/index.php?title=Industrial_emission_statistics" TargetMode="External"/><Relationship Id="rId7" Type="http://schemas.openxmlformats.org/officeDocument/2006/relationships/hyperlink" Target="https://ec.europa.eu/eurostat/databrowser/bookmark/457f0c06-bf1b-4152-9dfe-45d520beabd9?lang=en" TargetMode="External"/><Relationship Id="rId2" Type="http://schemas.openxmlformats.org/officeDocument/2006/relationships/hyperlink" Target="https://ec.europa.eu/eurostat/web/european-statistical-system/reuse-ess-statistics" TargetMode="External"/><Relationship Id="rId1" Type="http://schemas.openxmlformats.org/officeDocument/2006/relationships/hyperlink" Target="https://ec.europa.eu/eurostat/about/policies/copyright" TargetMode="External"/><Relationship Id="rId6" Type="http://schemas.openxmlformats.org/officeDocument/2006/relationships/hyperlink" Target="https://ec.europa.eu/eurostat/databrowser/bookmark/77357863-6de1-4e83-b3eb-21910fe2a120?lang=en" TargetMode="External"/><Relationship Id="rId5" Type="http://schemas.openxmlformats.org/officeDocument/2006/relationships/hyperlink" Target="https://ec.europa.eu/eurostat/databrowser/bookmark/59b0185d-d274-4778-9188-60a5bb5763fa?lang=en" TargetMode="External"/><Relationship Id="rId10" Type="http://schemas.openxmlformats.org/officeDocument/2006/relationships/drawing" Target="../drawings/drawing1.xml"/><Relationship Id="rId4" Type="http://schemas.openxmlformats.org/officeDocument/2006/relationships/hyperlink" Target="https://ec.europa.eu/eurostat/databrowser/bookmark/c324f159-7baa-4675-9e63-f0325d6fdc13?lang=en"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Z57"/>
  <sheetViews>
    <sheetView showGridLines="0" tabSelected="1" workbookViewId="0">
      <selection activeCell="E37" sqref="E37:Y37"/>
    </sheetView>
  </sheetViews>
  <sheetFormatPr defaultColWidth="0" defaultRowHeight="0" customHeight="1" zeroHeight="1" x14ac:dyDescent="0.2"/>
  <cols>
    <col min="1" max="1" width="2" style="13" customWidth="1"/>
    <col min="2" max="2" width="6.28515625" style="13" customWidth="1"/>
    <col min="3" max="3" width="10.42578125" style="13" customWidth="1"/>
    <col min="4" max="4" width="1.85546875" style="13" customWidth="1"/>
    <col min="5" max="5" width="7.7109375" style="13" customWidth="1"/>
    <col min="6" max="6" width="6.85546875" style="13" customWidth="1"/>
    <col min="7" max="25" width="6.28515625" style="13" customWidth="1"/>
    <col min="26" max="26" width="2.28515625" style="21" customWidth="1"/>
    <col min="27" max="16384" width="9.140625" style="13" hidden="1"/>
  </cols>
  <sheetData>
    <row r="1" spans="1:26" ht="12" customHeight="1" x14ac:dyDescent="0.2">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9.9499999999999993" customHeight="1" x14ac:dyDescent="0.2">
      <c r="A2" s="12"/>
      <c r="B2" s="14"/>
      <c r="C2" s="15"/>
      <c r="D2" s="15"/>
      <c r="E2" s="15"/>
      <c r="F2" s="15"/>
      <c r="G2" s="15"/>
      <c r="H2" s="15"/>
      <c r="I2" s="15"/>
      <c r="J2" s="15"/>
      <c r="K2" s="15"/>
      <c r="L2" s="15"/>
      <c r="M2" s="15"/>
      <c r="N2" s="15"/>
      <c r="O2" s="15"/>
      <c r="P2" s="15"/>
      <c r="Q2" s="15"/>
      <c r="R2" s="15"/>
      <c r="S2" s="15"/>
      <c r="T2" s="15"/>
      <c r="U2" s="15"/>
      <c r="V2" s="15"/>
      <c r="W2" s="15"/>
      <c r="X2" s="15"/>
      <c r="Y2" s="15"/>
      <c r="Z2" s="12"/>
    </row>
    <row r="3" spans="1:26" ht="12.75" x14ac:dyDescent="0.2">
      <c r="A3" s="12"/>
      <c r="B3" s="15"/>
      <c r="C3" s="15"/>
      <c r="D3" s="15"/>
      <c r="E3" s="15"/>
      <c r="F3" s="15"/>
      <c r="G3" s="15"/>
      <c r="H3" s="15"/>
      <c r="I3" s="15"/>
      <c r="J3" s="15"/>
      <c r="K3" s="15"/>
      <c r="L3" s="15"/>
      <c r="M3" s="15"/>
      <c r="N3" s="15"/>
      <c r="O3" s="15"/>
      <c r="P3" s="15"/>
      <c r="Q3" s="15"/>
      <c r="R3" s="15"/>
      <c r="S3" s="15"/>
      <c r="T3" s="15"/>
      <c r="U3" s="15"/>
      <c r="V3" s="15"/>
      <c r="W3" s="15"/>
      <c r="X3" s="15"/>
      <c r="Y3" s="15"/>
      <c r="Z3" s="12"/>
    </row>
    <row r="4" spans="1:26" ht="12.75" x14ac:dyDescent="0.2">
      <c r="A4" s="12"/>
      <c r="B4" s="15"/>
      <c r="C4" s="15"/>
      <c r="D4" s="15"/>
      <c r="E4" s="15"/>
      <c r="F4" s="15"/>
      <c r="G4" s="15"/>
      <c r="H4" s="15"/>
      <c r="I4" s="15"/>
      <c r="J4" s="15"/>
      <c r="K4" s="15"/>
      <c r="L4" s="15"/>
      <c r="M4" s="15"/>
      <c r="N4" s="15"/>
      <c r="O4" s="15"/>
      <c r="P4" s="15"/>
      <c r="Q4" s="15"/>
      <c r="R4" s="15"/>
      <c r="S4" s="15"/>
      <c r="T4" s="15"/>
      <c r="U4" s="15"/>
      <c r="V4" s="15"/>
      <c r="W4" s="15"/>
      <c r="X4" s="15"/>
      <c r="Y4" s="15"/>
      <c r="Z4" s="12"/>
    </row>
    <row r="5" spans="1:26" ht="12.75" x14ac:dyDescent="0.2">
      <c r="A5" s="12"/>
      <c r="B5" s="16" t="s">
        <v>53</v>
      </c>
      <c r="C5" s="17"/>
      <c r="D5" s="15"/>
      <c r="E5" s="15"/>
      <c r="F5" s="15"/>
      <c r="G5" s="15"/>
      <c r="H5" s="15"/>
      <c r="I5" s="15"/>
      <c r="J5" s="15"/>
      <c r="K5" s="15"/>
      <c r="L5" s="15"/>
      <c r="M5" s="15"/>
      <c r="N5" s="15"/>
      <c r="O5" s="15"/>
      <c r="P5" s="15"/>
      <c r="Q5" s="15"/>
      <c r="R5" s="15"/>
      <c r="S5" s="15"/>
      <c r="T5" s="15"/>
      <c r="U5" s="15"/>
      <c r="V5" s="15"/>
      <c r="W5" s="15"/>
      <c r="X5" s="15"/>
      <c r="Y5" s="15"/>
      <c r="Z5" s="12"/>
    </row>
    <row r="6" spans="1:26" ht="12.75" x14ac:dyDescent="0.2">
      <c r="A6" s="12"/>
      <c r="B6" s="18" t="s">
        <v>54</v>
      </c>
      <c r="C6" s="15"/>
      <c r="D6" s="15"/>
      <c r="E6" s="15"/>
      <c r="F6" s="15"/>
      <c r="G6" s="15"/>
      <c r="H6" s="15"/>
      <c r="I6" s="15"/>
      <c r="J6" s="15"/>
      <c r="K6" s="15"/>
      <c r="L6" s="15"/>
      <c r="M6" s="15"/>
      <c r="N6" s="15"/>
      <c r="O6" s="15"/>
      <c r="P6" s="15"/>
      <c r="Q6" s="15"/>
      <c r="R6" s="15"/>
      <c r="S6" s="15"/>
      <c r="T6" s="15"/>
      <c r="U6" s="15"/>
      <c r="V6" s="15"/>
      <c r="W6" s="15"/>
      <c r="X6" s="15"/>
      <c r="Y6" s="15"/>
      <c r="Z6" s="12"/>
    </row>
    <row r="7" spans="1:26" ht="12.75" x14ac:dyDescent="0.2">
      <c r="A7" s="12"/>
      <c r="B7" s="18" t="s">
        <v>55</v>
      </c>
      <c r="C7" s="15"/>
      <c r="D7" s="15"/>
      <c r="E7" s="15"/>
      <c r="F7" s="15"/>
      <c r="G7" s="15"/>
      <c r="H7" s="15"/>
      <c r="I7" s="15"/>
      <c r="J7" s="15"/>
      <c r="K7" s="15"/>
      <c r="L7" s="15"/>
      <c r="M7" s="15"/>
      <c r="N7" s="15"/>
      <c r="O7" s="15"/>
      <c r="P7" s="15"/>
      <c r="Q7" s="15"/>
      <c r="R7" s="15"/>
      <c r="S7" s="15"/>
      <c r="T7" s="15"/>
      <c r="U7" s="15"/>
      <c r="V7" s="15"/>
      <c r="W7" s="15"/>
      <c r="X7" s="15"/>
      <c r="Y7" s="15"/>
      <c r="Z7" s="12"/>
    </row>
    <row r="8" spans="1:26" ht="12.75" x14ac:dyDescent="0.2">
      <c r="A8" s="12"/>
      <c r="B8" s="18" t="s">
        <v>56</v>
      </c>
      <c r="C8" s="15"/>
      <c r="D8" s="15"/>
      <c r="E8" s="15"/>
      <c r="F8" s="15"/>
      <c r="G8" s="15"/>
      <c r="H8" s="15"/>
      <c r="I8" s="15"/>
      <c r="J8" s="15"/>
      <c r="K8" s="15"/>
      <c r="L8" s="15"/>
      <c r="M8" s="15"/>
      <c r="N8" s="15"/>
      <c r="O8" s="15"/>
      <c r="P8" s="15"/>
      <c r="Q8" s="15"/>
      <c r="R8" s="15"/>
      <c r="S8" s="15"/>
      <c r="T8" s="15"/>
      <c r="U8" s="15"/>
      <c r="V8" s="15"/>
      <c r="W8" s="15"/>
      <c r="X8" s="15"/>
      <c r="Y8" s="15"/>
      <c r="Z8" s="19"/>
    </row>
    <row r="9" spans="1:26" ht="9.9499999999999993" customHeight="1" x14ac:dyDescent="0.2">
      <c r="A9" s="12"/>
      <c r="B9" s="18"/>
      <c r="C9" s="15"/>
      <c r="D9" s="15"/>
      <c r="E9" s="20"/>
      <c r="F9" s="15"/>
      <c r="G9" s="15"/>
      <c r="H9" s="15"/>
      <c r="I9" s="15"/>
      <c r="J9" s="15"/>
      <c r="K9" s="15"/>
      <c r="L9" s="15"/>
      <c r="M9" s="15"/>
      <c r="N9" s="15"/>
      <c r="O9" s="15"/>
      <c r="P9" s="15"/>
      <c r="Q9" s="15"/>
      <c r="R9" s="15"/>
      <c r="S9" s="15"/>
      <c r="T9" s="15"/>
      <c r="U9" s="15"/>
      <c r="V9" s="15"/>
      <c r="W9" s="15"/>
      <c r="X9" s="15"/>
      <c r="Y9" s="15"/>
      <c r="Z9" s="19"/>
    </row>
    <row r="10" spans="1:26" ht="6" customHeight="1" x14ac:dyDescent="0.2">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9.9499999999999993" customHeight="1" x14ac:dyDescent="0.2">
      <c r="A11" s="12"/>
      <c r="B11" s="21"/>
      <c r="C11" s="21"/>
      <c r="D11" s="21"/>
      <c r="E11" s="21"/>
      <c r="F11" s="21"/>
      <c r="G11" s="21"/>
      <c r="H11" s="21"/>
      <c r="I11" s="21"/>
      <c r="J11" s="21"/>
      <c r="K11" s="21"/>
      <c r="L11" s="21"/>
      <c r="M11" s="21"/>
      <c r="N11" s="21"/>
      <c r="O11" s="21"/>
      <c r="P11" s="21"/>
      <c r="Q11" s="21"/>
      <c r="R11" s="21"/>
      <c r="S11" s="21"/>
      <c r="T11" s="21"/>
      <c r="U11" s="21"/>
      <c r="V11" s="21"/>
      <c r="W11" s="21"/>
      <c r="X11" s="21"/>
      <c r="Y11" s="21"/>
      <c r="Z11" s="12"/>
    </row>
    <row r="12" spans="1:26" ht="12.75" x14ac:dyDescent="0.2">
      <c r="A12" s="12"/>
      <c r="B12" s="22" t="s">
        <v>57</v>
      </c>
      <c r="E12" s="23" t="s">
        <v>74</v>
      </c>
      <c r="Z12" s="12"/>
    </row>
    <row r="13" spans="1:26" ht="12.75" x14ac:dyDescent="0.2">
      <c r="A13" s="12"/>
      <c r="Z13" s="12"/>
    </row>
    <row r="14" spans="1:26" ht="15" customHeight="1" x14ac:dyDescent="0.2">
      <c r="A14" s="12"/>
      <c r="B14" s="22" t="s">
        <v>58</v>
      </c>
      <c r="E14" s="105" t="s">
        <v>153</v>
      </c>
      <c r="F14" s="105"/>
      <c r="G14" s="105"/>
      <c r="H14" s="105"/>
      <c r="I14" s="105"/>
      <c r="J14" s="105"/>
      <c r="K14" s="105"/>
      <c r="L14" s="105"/>
      <c r="M14" s="105"/>
      <c r="N14" s="105"/>
      <c r="O14" s="105"/>
      <c r="P14" s="105"/>
      <c r="Q14" s="105"/>
      <c r="R14" s="105"/>
      <c r="S14" s="105"/>
      <c r="T14" s="105"/>
      <c r="U14" s="105"/>
      <c r="V14" s="105"/>
      <c r="W14" s="105"/>
      <c r="X14" s="105"/>
      <c r="Y14" s="105"/>
      <c r="Z14" s="12"/>
    </row>
    <row r="15" spans="1:26" ht="12.75" x14ac:dyDescent="0.2">
      <c r="A15" s="12"/>
      <c r="E15" s="105"/>
      <c r="F15" s="105"/>
      <c r="G15" s="105"/>
      <c r="H15" s="105"/>
      <c r="I15" s="105"/>
      <c r="J15" s="105"/>
      <c r="K15" s="105"/>
      <c r="L15" s="105"/>
      <c r="M15" s="105"/>
      <c r="N15" s="105"/>
      <c r="O15" s="105"/>
      <c r="P15" s="105"/>
      <c r="Q15" s="105"/>
      <c r="R15" s="105"/>
      <c r="S15" s="105"/>
      <c r="T15" s="105"/>
      <c r="U15" s="105"/>
      <c r="V15" s="105"/>
      <c r="W15" s="105"/>
      <c r="X15" s="105"/>
      <c r="Y15" s="105"/>
      <c r="Z15" s="12"/>
    </row>
    <row r="16" spans="1:26" ht="12.75" x14ac:dyDescent="0.2">
      <c r="A16" s="12"/>
      <c r="B16" s="22" t="s">
        <v>59</v>
      </c>
      <c r="E16" s="24" t="s">
        <v>157</v>
      </c>
      <c r="Z16" s="12"/>
    </row>
    <row r="17" spans="1:26" ht="12.75" x14ac:dyDescent="0.2">
      <c r="A17" s="12"/>
      <c r="D17" s="25"/>
      <c r="Z17" s="12"/>
    </row>
    <row r="18" spans="1:26" ht="12.75" x14ac:dyDescent="0.2">
      <c r="A18" s="12"/>
      <c r="B18" s="22" t="s">
        <v>75</v>
      </c>
      <c r="E18" s="26" t="s">
        <v>150</v>
      </c>
      <c r="F18" s="27" t="s">
        <v>148</v>
      </c>
      <c r="G18" s="27"/>
      <c r="Z18" s="12"/>
    </row>
    <row r="19" spans="1:26" ht="12.75" x14ac:dyDescent="0.2">
      <c r="A19" s="12"/>
      <c r="D19" s="25"/>
      <c r="Z19" s="12"/>
    </row>
    <row r="20" spans="1:26" ht="12.75" x14ac:dyDescent="0.2">
      <c r="A20" s="12"/>
      <c r="B20" s="22" t="s">
        <v>60</v>
      </c>
      <c r="E20" s="28" t="s">
        <v>74</v>
      </c>
      <c r="G20" s="29"/>
      <c r="Z20" s="12"/>
    </row>
    <row r="21" spans="1:26" ht="9.9499999999999993" customHeight="1" x14ac:dyDescent="0.2">
      <c r="A21" s="12"/>
      <c r="Z21" s="12"/>
    </row>
    <row r="22" spans="1:26" ht="6" customHeight="1" x14ac:dyDescent="0.2">
      <c r="A22" s="12"/>
      <c r="B22" s="30"/>
      <c r="C22" s="31"/>
      <c r="D22" s="12"/>
      <c r="E22" s="32"/>
      <c r="F22" s="32"/>
      <c r="G22" s="32"/>
      <c r="H22" s="32"/>
      <c r="I22" s="32"/>
      <c r="J22" s="32"/>
      <c r="K22" s="32"/>
      <c r="L22" s="32"/>
      <c r="M22" s="32"/>
      <c r="N22" s="32"/>
      <c r="O22" s="32"/>
      <c r="P22" s="32"/>
      <c r="Q22" s="32"/>
      <c r="R22" s="32"/>
      <c r="S22" s="32"/>
      <c r="T22" s="32"/>
      <c r="U22" s="32"/>
      <c r="V22" s="32"/>
      <c r="W22" s="32"/>
      <c r="X22" s="32"/>
      <c r="Y22" s="32"/>
      <c r="Z22" s="12"/>
    </row>
    <row r="23" spans="1:26" ht="9.9499999999999993" customHeight="1" x14ac:dyDescent="0.2">
      <c r="A23" s="12"/>
      <c r="B23" s="33"/>
      <c r="C23" s="34"/>
      <c r="D23" s="21"/>
      <c r="E23" s="35"/>
      <c r="F23" s="35"/>
      <c r="G23" s="35"/>
      <c r="H23" s="35"/>
      <c r="I23" s="35"/>
      <c r="J23" s="35"/>
      <c r="K23" s="35"/>
      <c r="L23" s="35"/>
      <c r="M23" s="35"/>
      <c r="N23" s="35"/>
      <c r="O23" s="35"/>
      <c r="P23" s="35"/>
      <c r="Q23" s="35"/>
      <c r="R23" s="35"/>
      <c r="S23" s="35"/>
      <c r="T23" s="35"/>
      <c r="U23" s="35"/>
      <c r="V23" s="35"/>
      <c r="W23" s="35"/>
      <c r="X23" s="35"/>
      <c r="Y23" s="35"/>
      <c r="Z23" s="12"/>
    </row>
    <row r="24" spans="1:26" ht="12.75" x14ac:dyDescent="0.2">
      <c r="A24" s="12"/>
      <c r="B24" s="36" t="s">
        <v>61</v>
      </c>
      <c r="E24" s="37" t="s">
        <v>62</v>
      </c>
      <c r="F24" s="38"/>
      <c r="G24" s="38" t="str">
        <f>"Air emissions, gross value added and employment in industry sectors (NACE B-E), EU, 2010-"&amp;E18</f>
        <v>Air emissions, gross value added and employment in industry sectors (NACE B-E), EU, 2010-2021</v>
      </c>
      <c r="I24" s="38"/>
      <c r="J24" s="38"/>
      <c r="K24" s="38"/>
      <c r="L24" s="38"/>
      <c r="M24" s="38"/>
      <c r="N24" s="38"/>
      <c r="O24" s="38"/>
      <c r="P24" s="38"/>
      <c r="Q24" s="38"/>
      <c r="R24" s="38"/>
      <c r="S24" s="38"/>
      <c r="T24" s="38"/>
      <c r="U24" s="38"/>
      <c r="V24" s="38"/>
      <c r="W24" s="38"/>
      <c r="X24" s="38"/>
      <c r="Y24" s="38"/>
      <c r="Z24" s="12"/>
    </row>
    <row r="25" spans="1:26" ht="12.75" x14ac:dyDescent="0.2">
      <c r="A25" s="12"/>
      <c r="B25" s="36"/>
      <c r="E25" s="39" t="s">
        <v>63</v>
      </c>
      <c r="F25" s="40"/>
      <c r="G25" s="40" t="str">
        <f>"Air emissions, energy taxes, gross value added and employment in industry sectors (NACE B-E), EU-27, "&amp;E18</f>
        <v>Air emissions, energy taxes, gross value added and employment in industry sectors (NACE B-E), EU-27, 2021</v>
      </c>
      <c r="I25" s="40"/>
      <c r="J25" s="40"/>
      <c r="K25" s="40"/>
      <c r="L25" s="40"/>
      <c r="M25" s="40"/>
      <c r="N25" s="40"/>
      <c r="O25" s="40"/>
      <c r="P25" s="40"/>
      <c r="Q25" s="40"/>
      <c r="R25" s="40"/>
      <c r="S25" s="40"/>
      <c r="T25" s="40"/>
      <c r="U25" s="40"/>
      <c r="V25" s="40"/>
      <c r="W25" s="40"/>
      <c r="X25" s="40"/>
      <c r="Y25" s="40"/>
      <c r="Z25" s="12"/>
    </row>
    <row r="26" spans="1:26" ht="12.75" x14ac:dyDescent="0.2">
      <c r="A26" s="12"/>
      <c r="B26" s="36"/>
      <c r="E26" s="39" t="s">
        <v>79</v>
      </c>
      <c r="F26" s="40"/>
      <c r="G26" s="40" t="s">
        <v>76</v>
      </c>
      <c r="I26" s="40"/>
      <c r="J26" s="40"/>
      <c r="K26" s="40"/>
      <c r="L26" s="40"/>
      <c r="M26" s="40"/>
      <c r="N26" s="40"/>
      <c r="O26" s="40"/>
      <c r="P26" s="40"/>
      <c r="Q26" s="40"/>
      <c r="R26" s="40"/>
      <c r="S26" s="40"/>
      <c r="T26" s="40"/>
      <c r="U26" s="40"/>
      <c r="V26" s="40"/>
      <c r="W26" s="40"/>
      <c r="X26" s="40"/>
      <c r="Y26" s="40"/>
      <c r="Z26" s="12"/>
    </row>
    <row r="27" spans="1:26" ht="12.75" x14ac:dyDescent="0.2">
      <c r="A27" s="12"/>
      <c r="B27" s="36"/>
      <c r="E27" s="39" t="s">
        <v>78</v>
      </c>
      <c r="F27" s="40"/>
      <c r="G27" s="40" t="s">
        <v>77</v>
      </c>
      <c r="I27" s="40"/>
      <c r="J27" s="40"/>
      <c r="K27" s="40"/>
      <c r="L27" s="40"/>
      <c r="M27" s="40"/>
      <c r="N27" s="40"/>
      <c r="O27" s="40"/>
      <c r="P27" s="40"/>
      <c r="Q27" s="40"/>
      <c r="R27" s="40"/>
      <c r="S27" s="40"/>
      <c r="T27" s="40"/>
      <c r="U27" s="40"/>
      <c r="V27" s="40"/>
      <c r="W27" s="40"/>
      <c r="X27" s="40"/>
      <c r="Y27" s="40"/>
      <c r="Z27" s="12"/>
    </row>
    <row r="28" spans="1:26" ht="6.75" customHeight="1" x14ac:dyDescent="0.2">
      <c r="A28" s="12"/>
      <c r="E28" s="41"/>
      <c r="F28" s="42"/>
      <c r="G28" s="40"/>
      <c r="H28" s="42"/>
      <c r="I28" s="42"/>
      <c r="J28" s="42"/>
      <c r="K28" s="42"/>
      <c r="L28" s="42"/>
      <c r="M28" s="42"/>
      <c r="N28" s="42"/>
      <c r="O28" s="42"/>
      <c r="P28" s="42"/>
      <c r="Q28" s="42"/>
      <c r="R28" s="42"/>
      <c r="S28" s="42"/>
      <c r="T28" s="42"/>
      <c r="U28" s="42"/>
      <c r="V28" s="42"/>
      <c r="W28" s="42"/>
      <c r="X28" s="42"/>
      <c r="Y28" s="42"/>
      <c r="Z28" s="12"/>
    </row>
    <row r="29" spans="1:26" ht="12.75" x14ac:dyDescent="0.2">
      <c r="A29" s="12"/>
      <c r="E29" s="43" t="s">
        <v>146</v>
      </c>
      <c r="F29" s="42"/>
      <c r="H29" s="42"/>
      <c r="I29" s="42"/>
      <c r="J29" s="42"/>
      <c r="K29" s="42"/>
      <c r="L29" s="42"/>
      <c r="M29" s="42"/>
      <c r="N29" s="42"/>
      <c r="O29" s="42"/>
      <c r="P29" s="42"/>
      <c r="Q29" s="42"/>
      <c r="R29" s="42"/>
      <c r="S29" s="44" t="s">
        <v>147</v>
      </c>
      <c r="T29" s="42"/>
      <c r="U29" s="42"/>
      <c r="V29" s="42"/>
      <c r="W29" s="42"/>
      <c r="X29" s="42"/>
      <c r="Y29" s="42"/>
      <c r="Z29" s="12"/>
    </row>
    <row r="30" spans="1:26" ht="12.75" x14ac:dyDescent="0.2">
      <c r="A30" s="12"/>
      <c r="E30" s="41" t="s">
        <v>85</v>
      </c>
      <c r="F30" s="42"/>
      <c r="G30" s="42" t="s">
        <v>86</v>
      </c>
      <c r="I30" s="42"/>
      <c r="J30" s="42"/>
      <c r="K30" s="42"/>
      <c r="L30" s="42"/>
      <c r="M30" s="42"/>
      <c r="N30" s="42"/>
      <c r="O30" s="42"/>
      <c r="P30" s="42"/>
      <c r="Q30" s="42"/>
      <c r="R30" s="42"/>
      <c r="S30" s="41" t="s">
        <v>87</v>
      </c>
      <c r="T30" s="42"/>
      <c r="U30" s="42"/>
      <c r="V30" s="42"/>
      <c r="W30" s="42"/>
      <c r="X30" s="42"/>
      <c r="Y30" s="42"/>
      <c r="Z30" s="12"/>
    </row>
    <row r="31" spans="1:26" ht="12.75" x14ac:dyDescent="0.2">
      <c r="A31" s="12"/>
      <c r="E31" s="41" t="s">
        <v>104</v>
      </c>
      <c r="F31" s="42"/>
      <c r="G31" s="42" t="s">
        <v>88</v>
      </c>
      <c r="I31" s="42"/>
      <c r="J31" s="42"/>
      <c r="K31" s="42"/>
      <c r="L31" s="42"/>
      <c r="M31" s="42"/>
      <c r="N31" s="42"/>
      <c r="O31" s="42"/>
      <c r="P31" s="42"/>
      <c r="Q31" s="42"/>
      <c r="R31" s="42"/>
      <c r="S31" s="41" t="s">
        <v>89</v>
      </c>
      <c r="T31" s="42"/>
      <c r="U31" s="42"/>
      <c r="V31" s="42"/>
      <c r="W31" s="42"/>
      <c r="X31" s="42"/>
      <c r="Y31" s="42"/>
      <c r="Z31" s="12"/>
    </row>
    <row r="32" spans="1:26" ht="12.75" x14ac:dyDescent="0.2">
      <c r="A32" s="12"/>
      <c r="E32" s="41" t="s">
        <v>103</v>
      </c>
      <c r="F32" s="42"/>
      <c r="G32" s="42" t="s">
        <v>90</v>
      </c>
      <c r="I32" s="42"/>
      <c r="J32" s="42"/>
      <c r="K32" s="42"/>
      <c r="L32" s="42"/>
      <c r="M32" s="42"/>
      <c r="N32" s="42"/>
      <c r="O32" s="42"/>
      <c r="P32" s="42"/>
      <c r="Q32" s="42"/>
      <c r="R32" s="42"/>
      <c r="S32" s="41" t="s">
        <v>91</v>
      </c>
      <c r="T32" s="42"/>
      <c r="U32" s="42"/>
      <c r="V32" s="42"/>
      <c r="W32" s="42"/>
      <c r="X32" s="42"/>
      <c r="Y32" s="42"/>
      <c r="Z32" s="12"/>
    </row>
    <row r="33" spans="1:26" ht="12.75" hidden="1" x14ac:dyDescent="0.2">
      <c r="A33" s="12"/>
      <c r="E33" s="41" t="s">
        <v>109</v>
      </c>
      <c r="F33" s="42"/>
      <c r="G33" s="42" t="s">
        <v>92</v>
      </c>
      <c r="I33" s="42"/>
      <c r="J33" s="42"/>
      <c r="K33" s="42"/>
      <c r="L33" s="42"/>
      <c r="M33" s="42"/>
      <c r="N33" s="42"/>
      <c r="O33" s="42"/>
      <c r="P33" s="42"/>
      <c r="Q33" s="42"/>
      <c r="R33" s="42"/>
      <c r="S33" s="41" t="s">
        <v>93</v>
      </c>
      <c r="T33" s="42"/>
      <c r="U33" s="42"/>
      <c r="V33" s="42"/>
      <c r="W33" s="42"/>
      <c r="X33" s="42"/>
      <c r="Y33" s="42"/>
      <c r="Z33" s="12"/>
    </row>
    <row r="34" spans="1:26" ht="12.75" x14ac:dyDescent="0.2">
      <c r="A34" s="12"/>
      <c r="E34" s="41" t="s">
        <v>166</v>
      </c>
      <c r="F34" s="45"/>
      <c r="G34" s="45" t="s">
        <v>168</v>
      </c>
      <c r="H34" s="45"/>
      <c r="I34" s="45"/>
      <c r="J34" s="45"/>
      <c r="K34" s="45"/>
      <c r="L34" s="45"/>
      <c r="M34" s="45"/>
      <c r="N34" s="45"/>
      <c r="O34" s="45"/>
      <c r="P34" s="45"/>
      <c r="Q34" s="45"/>
      <c r="R34" s="45"/>
      <c r="S34" s="107" t="s">
        <v>167</v>
      </c>
      <c r="T34" s="45"/>
      <c r="U34" s="45"/>
      <c r="V34" s="45"/>
      <c r="W34" s="45"/>
      <c r="X34" s="45"/>
      <c r="Y34" s="45"/>
      <c r="Z34" s="12"/>
    </row>
    <row r="35" spans="1:26" ht="6" customHeight="1" x14ac:dyDescent="0.2">
      <c r="A35" s="12"/>
      <c r="B35" s="30"/>
      <c r="C35" s="31"/>
      <c r="D35" s="12"/>
      <c r="E35" s="32"/>
      <c r="F35" s="32"/>
      <c r="G35" s="32"/>
      <c r="H35" s="32"/>
      <c r="I35" s="32"/>
      <c r="J35" s="32"/>
      <c r="K35" s="32"/>
      <c r="L35" s="32"/>
      <c r="M35" s="32"/>
      <c r="N35" s="32"/>
      <c r="O35" s="32"/>
      <c r="P35" s="32"/>
      <c r="Q35" s="32"/>
      <c r="R35" s="32"/>
      <c r="S35" s="32"/>
      <c r="T35" s="32"/>
      <c r="U35" s="32"/>
      <c r="V35" s="32"/>
      <c r="W35" s="32"/>
      <c r="X35" s="32"/>
      <c r="Y35" s="32"/>
      <c r="Z35" s="12"/>
    </row>
    <row r="36" spans="1:26" ht="9.9499999999999993" customHeight="1" x14ac:dyDescent="0.2">
      <c r="A36" s="12"/>
      <c r="B36" s="33"/>
      <c r="C36" s="34"/>
      <c r="D36" s="21"/>
      <c r="E36" s="46"/>
      <c r="F36" s="46"/>
      <c r="G36" s="46"/>
      <c r="H36" s="46"/>
      <c r="I36" s="46"/>
      <c r="J36" s="46"/>
      <c r="K36" s="46"/>
      <c r="L36" s="46"/>
      <c r="M36" s="46"/>
      <c r="N36" s="46"/>
      <c r="O36" s="46"/>
      <c r="P36" s="46"/>
      <c r="Q36" s="46"/>
      <c r="R36" s="46"/>
      <c r="S36" s="46"/>
      <c r="T36" s="46"/>
      <c r="U36" s="46"/>
      <c r="V36" s="46"/>
      <c r="W36" s="46"/>
      <c r="X36" s="46"/>
      <c r="Y36" s="46"/>
      <c r="Z36" s="12"/>
    </row>
    <row r="37" spans="1:26" ht="36" customHeight="1" x14ac:dyDescent="0.2">
      <c r="A37" s="12"/>
      <c r="B37" s="36" t="s">
        <v>64</v>
      </c>
      <c r="E37" s="105" t="s">
        <v>65</v>
      </c>
      <c r="F37" s="105"/>
      <c r="G37" s="105"/>
      <c r="H37" s="105"/>
      <c r="I37" s="105"/>
      <c r="J37" s="105"/>
      <c r="K37" s="105"/>
      <c r="L37" s="105"/>
      <c r="M37" s="105"/>
      <c r="N37" s="105"/>
      <c r="O37" s="105"/>
      <c r="P37" s="105"/>
      <c r="Q37" s="105"/>
      <c r="R37" s="105"/>
      <c r="S37" s="105"/>
      <c r="T37" s="105"/>
      <c r="U37" s="105"/>
      <c r="V37" s="105"/>
      <c r="W37" s="105"/>
      <c r="X37" s="105"/>
      <c r="Y37" s="105"/>
      <c r="Z37" s="12"/>
    </row>
    <row r="38" spans="1:26" ht="12.95" customHeight="1" x14ac:dyDescent="0.2">
      <c r="A38" s="12"/>
      <c r="E38" s="106" t="s">
        <v>66</v>
      </c>
      <c r="F38" s="106"/>
      <c r="G38" s="106"/>
      <c r="H38" s="106"/>
      <c r="I38" s="106"/>
      <c r="J38" s="106"/>
      <c r="K38" s="106"/>
      <c r="L38" s="106"/>
      <c r="M38" s="106"/>
      <c r="N38" s="106"/>
      <c r="O38" s="106"/>
      <c r="P38" s="106"/>
      <c r="Q38" s="106"/>
      <c r="R38" s="106"/>
      <c r="S38" s="106"/>
      <c r="T38" s="106"/>
      <c r="U38" s="106"/>
      <c r="V38" s="106"/>
      <c r="W38" s="106"/>
      <c r="X38" s="106"/>
      <c r="Y38" s="106"/>
      <c r="Z38" s="12"/>
    </row>
    <row r="39" spans="1:26" ht="12.95" customHeight="1" x14ac:dyDescent="0.2">
      <c r="A39" s="12"/>
      <c r="E39" s="13" t="s">
        <v>67</v>
      </c>
      <c r="Z39" s="12"/>
    </row>
    <row r="40" spans="1:26" ht="12.95" customHeight="1" x14ac:dyDescent="0.2">
      <c r="A40" s="12"/>
      <c r="E40" s="13" t="s">
        <v>68</v>
      </c>
      <c r="N40" s="8" t="s">
        <v>69</v>
      </c>
      <c r="Z40" s="12"/>
    </row>
    <row r="41" spans="1:26" ht="12.95" customHeight="1" x14ac:dyDescent="0.2">
      <c r="A41" s="12"/>
      <c r="E41" s="13" t="s">
        <v>70</v>
      </c>
      <c r="K41" s="47"/>
      <c r="O41" s="8" t="s">
        <v>71</v>
      </c>
      <c r="Z41" s="12"/>
    </row>
    <row r="42" spans="1:26" ht="49.5" customHeight="1" x14ac:dyDescent="0.2">
      <c r="A42" s="12"/>
      <c r="B42" s="36" t="s">
        <v>72</v>
      </c>
      <c r="E42" s="105" t="s">
        <v>73</v>
      </c>
      <c r="F42" s="105"/>
      <c r="G42" s="105"/>
      <c r="H42" s="105"/>
      <c r="I42" s="105"/>
      <c r="J42" s="105"/>
      <c r="K42" s="105"/>
      <c r="L42" s="105"/>
      <c r="M42" s="105"/>
      <c r="N42" s="105"/>
      <c r="O42" s="105"/>
      <c r="P42" s="105"/>
      <c r="Q42" s="105"/>
      <c r="R42" s="105"/>
      <c r="S42" s="105"/>
      <c r="T42" s="105"/>
      <c r="U42" s="105"/>
      <c r="V42" s="105"/>
      <c r="W42" s="105"/>
      <c r="X42" s="105"/>
      <c r="Y42" s="105"/>
      <c r="Z42" s="12"/>
    </row>
    <row r="43" spans="1:26" ht="9.9499999999999993" customHeight="1" x14ac:dyDescent="0.2">
      <c r="A43" s="12"/>
      <c r="B43" s="48"/>
      <c r="E43" s="49"/>
      <c r="Z43" s="12"/>
    </row>
    <row r="44" spans="1:26" ht="12"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2.75" x14ac:dyDescent="0.2"/>
    <row r="46" spans="1:26" ht="12.75" x14ac:dyDescent="0.2">
      <c r="Z46" s="13"/>
    </row>
    <row r="47" spans="1:26" ht="12.75" x14ac:dyDescent="0.2">
      <c r="Z47" s="13"/>
    </row>
    <row r="48" spans="1:26" ht="12.75" x14ac:dyDescent="0.2">
      <c r="Z48" s="13"/>
    </row>
    <row r="49" spans="26:26" ht="12.75" x14ac:dyDescent="0.2">
      <c r="Z49" s="13"/>
    </row>
    <row r="50" spans="26:26" ht="15" customHeight="1" x14ac:dyDescent="0.2">
      <c r="Z50" s="13"/>
    </row>
    <row r="51" spans="26:26" ht="15" customHeight="1" x14ac:dyDescent="0.2">
      <c r="Z51" s="13"/>
    </row>
    <row r="52" spans="26:26" ht="15" customHeight="1" x14ac:dyDescent="0.2">
      <c r="Z52" s="13"/>
    </row>
    <row r="53" spans="26:26" ht="15" customHeight="1" x14ac:dyDescent="0.2">
      <c r="Z53" s="13"/>
    </row>
    <row r="54" spans="26:26" ht="15" customHeight="1" x14ac:dyDescent="0.2">
      <c r="Z54" s="13"/>
    </row>
    <row r="55" spans="26:26" ht="15" customHeight="1" x14ac:dyDescent="0.2">
      <c r="Z55" s="13"/>
    </row>
    <row r="56" spans="26:26" ht="12.75" x14ac:dyDescent="0.2"/>
    <row r="57" spans="26:26" ht="12.75" x14ac:dyDescent="0.2"/>
  </sheetData>
  <mergeCells count="4">
    <mergeCell ref="E14:Y15"/>
    <mergeCell ref="E37:Y37"/>
    <mergeCell ref="E38:Y38"/>
    <mergeCell ref="E42:Y42"/>
  </mergeCells>
  <hyperlinks>
    <hyperlink ref="N40" r:id="rId1" xr:uid="{00000000-0004-0000-0000-000000000000}"/>
    <hyperlink ref="O41" r:id="rId2" xr:uid="{00000000-0004-0000-0000-000001000000}"/>
    <hyperlink ref="E24" location="Figure_1!A1" display="Figure_1" xr:uid="{00000000-0004-0000-0000-000002000000}"/>
    <hyperlink ref="E25" location="Figure_2!A1" display="Figure_2" xr:uid="{00000000-0004-0000-0000-000003000000}"/>
    <hyperlink ref="E20" r:id="rId3" xr:uid="{00000000-0004-0000-0000-000004000000}"/>
    <hyperlink ref="S32" r:id="rId4" xr:uid="{00000000-0004-0000-0000-000005000000}"/>
    <hyperlink ref="S33" r:id="rId5" xr:uid="{00000000-0004-0000-0000-000006000000}"/>
    <hyperlink ref="S30" r:id="rId6" xr:uid="{00000000-0004-0000-0000-000007000000}"/>
    <hyperlink ref="S31" r:id="rId7" xr:uid="{00000000-0004-0000-0000-000008000000}"/>
    <hyperlink ref="S34" r:id="rId8" xr:uid="{D6B26369-790A-45F4-B01D-63281AFF8770}"/>
  </hyperlinks>
  <pageMargins left="0.7" right="0.7" top="0.75" bottom="0.75" header="0.3" footer="0.3"/>
  <pageSetup paperSize="9"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B2:W78"/>
  <sheetViews>
    <sheetView topLeftCell="A16" zoomScaleNormal="100" workbookViewId="0">
      <selection activeCell="R23" sqref="R23"/>
    </sheetView>
  </sheetViews>
  <sheetFormatPr defaultRowHeight="12.75" x14ac:dyDescent="0.2"/>
  <cols>
    <col min="1" max="1" width="3" style="51" customWidth="1"/>
    <col min="2" max="2" width="29.42578125" style="51" customWidth="1"/>
    <col min="3" max="5" width="13" style="51" bestFit="1" customWidth="1"/>
    <col min="6" max="6" width="12.140625" style="51" customWidth="1"/>
    <col min="7" max="9" width="9.140625" style="51"/>
    <col min="10" max="11" width="10.28515625" style="51" customWidth="1"/>
    <col min="12" max="12" width="9.140625" style="51"/>
    <col min="13" max="15" width="10.28515625" style="51" customWidth="1"/>
    <col min="16" max="16384" width="9.140625" style="51"/>
  </cols>
  <sheetData>
    <row r="2" spans="2:16" x14ac:dyDescent="0.2">
      <c r="B2" s="50" t="str">
        <f>Cover!G24</f>
        <v>Air emissions, gross value added and employment in industry sectors (NACE B-E), EU, 2010-2021</v>
      </c>
    </row>
    <row r="3" spans="2:16" x14ac:dyDescent="0.2">
      <c r="B3" s="9" t="s">
        <v>42</v>
      </c>
    </row>
    <row r="4" spans="2:16" x14ac:dyDescent="0.2">
      <c r="B4" s="52"/>
      <c r="C4" s="53"/>
      <c r="D4" s="53"/>
      <c r="E4" s="53"/>
      <c r="F4" s="53"/>
      <c r="G4" s="53"/>
      <c r="H4" s="53"/>
      <c r="I4" s="53"/>
    </row>
    <row r="5" spans="2:16" x14ac:dyDescent="0.2">
      <c r="B5" s="54"/>
      <c r="C5" s="54">
        <v>2010</v>
      </c>
      <c r="D5" s="54">
        <v>2011</v>
      </c>
      <c r="E5" s="54">
        <v>2012</v>
      </c>
      <c r="F5" s="54">
        <v>2013</v>
      </c>
      <c r="G5" s="54">
        <v>2014</v>
      </c>
      <c r="H5" s="54">
        <v>2015</v>
      </c>
      <c r="I5" s="54">
        <v>2016</v>
      </c>
      <c r="J5" s="54">
        <v>2017</v>
      </c>
      <c r="K5" s="54">
        <v>2018</v>
      </c>
      <c r="L5" s="54">
        <v>2019</v>
      </c>
      <c r="M5" s="54">
        <v>2020</v>
      </c>
      <c r="N5" s="54">
        <v>2021</v>
      </c>
      <c r="O5" s="55" t="s">
        <v>151</v>
      </c>
    </row>
    <row r="6" spans="2:16" x14ac:dyDescent="0.2">
      <c r="B6" s="56" t="s">
        <v>39</v>
      </c>
      <c r="C6" s="57">
        <f>Data_Figure_1!E34/Data_Figure_1!$E34*100</f>
        <v>100</v>
      </c>
      <c r="D6" s="57">
        <f>Data_Figure_1!F34/Data_Figure_1!$E34*100</f>
        <v>98.516308512966319</v>
      </c>
      <c r="E6" s="57">
        <f>Data_Figure_1!G34/Data_Figure_1!$E34*100</f>
        <v>96.20139714598173</v>
      </c>
      <c r="F6" s="57">
        <f>Data_Figure_1!H34/Data_Figure_1!$E34*100</f>
        <v>92.369746067866544</v>
      </c>
      <c r="G6" s="57">
        <f>Data_Figure_1!I34/Data_Figure_1!$E34*100</f>
        <v>88.90175345641785</v>
      </c>
      <c r="H6" s="57">
        <f>Data_Figure_1!J34/Data_Figure_1!$E34*100</f>
        <v>89.244249676575393</v>
      </c>
      <c r="I6" s="57">
        <f>Data_Figure_1!K34/Data_Figure_1!$E34*100</f>
        <v>88.270870433091304</v>
      </c>
      <c r="J6" s="57">
        <f>Data_Figure_1!L34/Data_Figure_1!$E34*100</f>
        <v>88.607383716031066</v>
      </c>
      <c r="K6" s="57">
        <f>Data_Figure_1!M34/Data_Figure_1!$E34*100</f>
        <v>85.666139718747147</v>
      </c>
      <c r="L6" s="57">
        <f>Data_Figure_1!N34/Data_Figure_1!$E34*100</f>
        <v>79.141014910315036</v>
      </c>
      <c r="M6" s="57">
        <f>Data_Figure_1!O34/Data_Figure_1!$E34*100</f>
        <v>71.515726104923999</v>
      </c>
      <c r="N6" s="57">
        <f>Data_Figure_1!P34/Data_Figure_1!$E34*100</f>
        <v>75.835299473185671</v>
      </c>
      <c r="O6" s="58">
        <f>(N6-C6)/C6</f>
        <v>-0.24164700526814328</v>
      </c>
    </row>
    <row r="7" spans="2:16" x14ac:dyDescent="0.2">
      <c r="B7" s="56" t="s">
        <v>25</v>
      </c>
      <c r="C7" s="57">
        <f>Data_Figure_1!E45/Data_Figure_1!$E45*100</f>
        <v>100</v>
      </c>
      <c r="D7" s="57">
        <f>Data_Figure_1!F45/Data_Figure_1!$E45*100</f>
        <v>102.33011038037078</v>
      </c>
      <c r="E7" s="57">
        <f>Data_Figure_1!G45/Data_Figure_1!$E45*100</f>
        <v>90.059170656088071</v>
      </c>
      <c r="F7" s="57">
        <f>Data_Figure_1!H45/Data_Figure_1!$E45*100</f>
        <v>79.365609744934858</v>
      </c>
      <c r="G7" s="57">
        <f>Data_Figure_1!I45/Data_Figure_1!$E45*100</f>
        <v>73.933700432335158</v>
      </c>
      <c r="H7" s="57">
        <f>Data_Figure_1!J45/Data_Figure_1!$E45*100</f>
        <v>71.822296462540692</v>
      </c>
      <c r="I7" s="57">
        <f>Data_Figure_1!K45/Data_Figure_1!$E45*100</f>
        <v>62.799311082990108</v>
      </c>
      <c r="J7" s="57">
        <f>Data_Figure_1!L45/Data_Figure_1!$E45*100</f>
        <v>61.60942450537781</v>
      </c>
      <c r="K7" s="57">
        <f>Data_Figure_1!M45/Data_Figure_1!$E45*100</f>
        <v>57.604451079844225</v>
      </c>
      <c r="L7" s="57">
        <f>Data_Figure_1!N45/Data_Figure_1!$E45*100</f>
        <v>51.575338124289473</v>
      </c>
      <c r="M7" s="57">
        <f>Data_Figure_1!O45/Data_Figure_1!$E45*100</f>
        <v>46.295030007183144</v>
      </c>
      <c r="N7" s="57">
        <f>Data_Figure_1!P45/Data_Figure_1!$E45*100</f>
        <v>47.152046599321331</v>
      </c>
      <c r="O7" s="58">
        <f t="shared" ref="O7:O11" si="0">(N7-C7)/C7</f>
        <v>-0.52847953400678671</v>
      </c>
    </row>
    <row r="8" spans="2:16" x14ac:dyDescent="0.2">
      <c r="B8" s="56" t="s">
        <v>24</v>
      </c>
      <c r="C8" s="57">
        <f>Data_Figure_1!E56/Data_Figure_1!$E56*100</f>
        <v>100</v>
      </c>
      <c r="D8" s="57">
        <f>Data_Figure_1!F56/Data_Figure_1!$E56*100</f>
        <v>97.357112941869502</v>
      </c>
      <c r="E8" s="57">
        <f>Data_Figure_1!G56/Data_Figure_1!$E56*100</f>
        <v>92.487043891847307</v>
      </c>
      <c r="F8" s="57">
        <f>Data_Figure_1!H56/Data_Figure_1!$E56*100</f>
        <v>87.675005043276144</v>
      </c>
      <c r="G8" s="57">
        <f>Data_Figure_1!I56/Data_Figure_1!$E56*100</f>
        <v>83.525087884800215</v>
      </c>
      <c r="H8" s="57">
        <f>Data_Figure_1!J56/Data_Figure_1!$E56*100</f>
        <v>82.292667121840822</v>
      </c>
      <c r="I8" s="57">
        <f>Data_Figure_1!K56/Data_Figure_1!$E56*100</f>
        <v>79.581734725807578</v>
      </c>
      <c r="J8" s="57">
        <f>Data_Figure_1!L56/Data_Figure_1!$E56*100</f>
        <v>79.844466170201827</v>
      </c>
      <c r="K8" s="57">
        <f>Data_Figure_1!M56/Data_Figure_1!$E56*100</f>
        <v>76.323321109915767</v>
      </c>
      <c r="L8" s="57">
        <f>Data_Figure_1!N56/Data_Figure_1!$E56*100</f>
        <v>72.583222127758731</v>
      </c>
      <c r="M8" s="57">
        <f>Data_Figure_1!O56/Data_Figure_1!$E56*100</f>
        <v>67.585279261876735</v>
      </c>
      <c r="N8" s="57">
        <f>Data_Figure_1!P56/Data_Figure_1!$E56*100</f>
        <v>70.774074714826412</v>
      </c>
      <c r="O8" s="58">
        <f t="shared" si="0"/>
        <v>-0.29225925285173587</v>
      </c>
    </row>
    <row r="9" spans="2:16" x14ac:dyDescent="0.2">
      <c r="B9" s="56" t="s">
        <v>48</v>
      </c>
      <c r="C9" s="57">
        <f>Data_Figure_1!E67/Data_Figure_1!$E67*100</f>
        <v>100</v>
      </c>
      <c r="D9" s="57">
        <f>Data_Figure_1!F67/Data_Figure_1!$E67*100</f>
        <v>99.501730257813975</v>
      </c>
      <c r="E9" s="57">
        <f>Data_Figure_1!G67/Data_Figure_1!$E67*100</f>
        <v>90.709691828128243</v>
      </c>
      <c r="F9" s="57">
        <f>Data_Figure_1!H67/Data_Figure_1!$E67*100</f>
        <v>85.778023897745499</v>
      </c>
      <c r="G9" s="57">
        <f>Data_Figure_1!I67/Data_Figure_1!$E67*100</f>
        <v>83.130177063314562</v>
      </c>
      <c r="H9" s="57">
        <f>Data_Figure_1!J67/Data_Figure_1!$E67*100</f>
        <v>80.981680885459625</v>
      </c>
      <c r="I9" s="57">
        <f>Data_Figure_1!K67/Data_Figure_1!$E67*100</f>
        <v>77.778140731874416</v>
      </c>
      <c r="J9" s="57">
        <f>Data_Figure_1!L67/Data_Figure_1!$E67*100</f>
        <v>79.140828044005943</v>
      </c>
      <c r="K9" s="57">
        <f>Data_Figure_1!M67/Data_Figure_1!$E67*100</f>
        <v>77.897959297214896</v>
      </c>
      <c r="L9" s="57">
        <f>Data_Figure_1!N67/Data_Figure_1!$E67*100</f>
        <v>74.887529268141478</v>
      </c>
      <c r="M9" s="57">
        <f>Data_Figure_1!O67/Data_Figure_1!$E67*100</f>
        <v>69.710652729229366</v>
      </c>
      <c r="N9" s="57">
        <f>Data_Figure_1!P67/Data_Figure_1!$E67*100</f>
        <v>72.926885678997039</v>
      </c>
      <c r="O9" s="58">
        <f t="shared" si="0"/>
        <v>-0.27073114321002961</v>
      </c>
    </row>
    <row r="10" spans="2:16" x14ac:dyDescent="0.2">
      <c r="B10" s="56" t="s">
        <v>26</v>
      </c>
      <c r="C10" s="57">
        <f>Data_Figure_1!E19/Data_Figure_1!$E19*100</f>
        <v>100</v>
      </c>
      <c r="D10" s="57">
        <f>Data_Figure_1!F19/Data_Figure_1!$E19*100</f>
        <v>100.82472932022203</v>
      </c>
      <c r="E10" s="57">
        <f>Data_Figure_1!G19/Data_Figure_1!$E19*100</f>
        <v>98.814229804385249</v>
      </c>
      <c r="F10" s="57">
        <f>Data_Figure_1!H19/Data_Figure_1!$E19*100</f>
        <v>97.782328282930735</v>
      </c>
      <c r="G10" s="57">
        <f>Data_Figure_1!I19/Data_Figure_1!$E19*100</f>
        <v>98.455545164660336</v>
      </c>
      <c r="H10" s="57">
        <f>Data_Figure_1!J19/Data_Figure_1!$E19*100</f>
        <v>98.67928487310752</v>
      </c>
      <c r="I10" s="57">
        <f>Data_Figure_1!K19/Data_Figure_1!$E19*100</f>
        <v>100.45262062224293</v>
      </c>
      <c r="J10" s="57">
        <f>Data_Figure_1!L19/Data_Figure_1!$E19*100</f>
        <v>101.37776377166607</v>
      </c>
      <c r="K10" s="57">
        <f>Data_Figure_1!M19/Data_Figure_1!$E19*100</f>
        <v>102.43500383356661</v>
      </c>
      <c r="L10" s="57">
        <f>Data_Figure_1!N19/Data_Figure_1!$E19*100</f>
        <v>102.76767080375775</v>
      </c>
      <c r="M10" s="57">
        <f>Data_Figure_1!O19/Data_Figure_1!$E19*100</f>
        <v>95.376345058391948</v>
      </c>
      <c r="N10" s="57">
        <f>Data_Figure_1!P19/Data_Figure_1!$E19*100</f>
        <v>99.29275280634333</v>
      </c>
      <c r="O10" s="58">
        <f t="shared" si="0"/>
        <v>-7.0724719365666995E-3</v>
      </c>
      <c r="P10" s="59"/>
    </row>
    <row r="11" spans="2:16" x14ac:dyDescent="0.2">
      <c r="B11" s="56" t="s">
        <v>27</v>
      </c>
      <c r="C11" s="57">
        <f>Data_Figure_1!E8/Data_Figure_1!$E8*100</f>
        <v>100</v>
      </c>
      <c r="D11" s="57">
        <f>Data_Figure_1!F8/Data_Figure_1!$E8*100</f>
        <v>103.25021232337437</v>
      </c>
      <c r="E11" s="57">
        <f>Data_Figure_1!G8/Data_Figure_1!$E8*100</f>
        <v>101.70068549127831</v>
      </c>
      <c r="F11" s="57">
        <f>Data_Figure_1!H8/Data_Figure_1!$E8*100</f>
        <v>100.59223486562286</v>
      </c>
      <c r="G11" s="57">
        <f>Data_Figure_1!I8/Data_Figure_1!$E8*100</f>
        <v>103.09348476159433</v>
      </c>
      <c r="H11" s="57">
        <f>Data_Figure_1!J8/Data_Figure_1!$E8*100</f>
        <v>106.55166811099619</v>
      </c>
      <c r="I11" s="57">
        <f>Data_Figure_1!K8/Data_Figure_1!$E8*100</f>
        <v>109.44528424132976</v>
      </c>
      <c r="J11" s="57">
        <f>Data_Figure_1!L8/Data_Figure_1!$E8*100</f>
        <v>113.33393181110607</v>
      </c>
      <c r="K11" s="57">
        <f>Data_Figure_1!M8/Data_Figure_1!$E8*100</f>
        <v>115.56520226517144</v>
      </c>
      <c r="L11" s="57">
        <f>Data_Figure_1!N8/Data_Figure_1!$E8*100</f>
        <v>116.44530398344797</v>
      </c>
      <c r="M11" s="57">
        <f>Data_Figure_1!O8/Data_Figure_1!$E8*100</f>
        <v>109.5493390668651</v>
      </c>
      <c r="N11" s="57">
        <f>Data_Figure_1!P8/Data_Figure_1!$E8*100</f>
        <v>118.5372419285688</v>
      </c>
      <c r="O11" s="58">
        <f t="shared" si="0"/>
        <v>0.18537241928568804</v>
      </c>
    </row>
    <row r="13" spans="2:16" x14ac:dyDescent="0.2">
      <c r="B13" s="60" t="s">
        <v>154</v>
      </c>
    </row>
    <row r="14" spans="2:16" x14ac:dyDescent="0.2">
      <c r="B14" s="61" t="s">
        <v>50</v>
      </c>
    </row>
    <row r="15" spans="2:16" x14ac:dyDescent="0.2">
      <c r="B15" s="61" t="s">
        <v>51</v>
      </c>
    </row>
    <row r="16" spans="2:16" x14ac:dyDescent="0.2">
      <c r="B16" s="61" t="s">
        <v>47</v>
      </c>
    </row>
    <row r="17" spans="2:2" x14ac:dyDescent="0.2">
      <c r="B17" s="61" t="s">
        <v>49</v>
      </c>
    </row>
    <row r="19" spans="2:2" x14ac:dyDescent="0.2">
      <c r="B19" s="51" t="s">
        <v>155</v>
      </c>
    </row>
    <row r="41" spans="23:23" ht="15" customHeight="1" x14ac:dyDescent="0.2">
      <c r="W41" s="60"/>
    </row>
    <row r="74" spans="4:8" ht="15" customHeight="1" x14ac:dyDescent="0.2">
      <c r="D74" s="60"/>
      <c r="E74" s="60"/>
      <c r="F74" s="60"/>
      <c r="G74" s="60"/>
      <c r="H74" s="60"/>
    </row>
    <row r="75" spans="4:8" x14ac:dyDescent="0.2">
      <c r="D75" s="60"/>
      <c r="E75" s="60"/>
      <c r="F75" s="60"/>
      <c r="G75" s="60"/>
      <c r="H75" s="60"/>
    </row>
    <row r="76" spans="4:8" x14ac:dyDescent="0.2">
      <c r="D76" s="60"/>
      <c r="E76" s="60"/>
      <c r="F76" s="60"/>
      <c r="G76" s="60"/>
      <c r="H76" s="60"/>
    </row>
    <row r="77" spans="4:8" x14ac:dyDescent="0.2">
      <c r="D77" s="60"/>
      <c r="E77" s="60"/>
      <c r="F77" s="60"/>
      <c r="G77" s="60"/>
      <c r="H77" s="60"/>
    </row>
    <row r="78" spans="4:8" x14ac:dyDescent="0.2">
      <c r="D78" s="60"/>
      <c r="E78" s="60"/>
      <c r="F78" s="60"/>
      <c r="G78" s="60"/>
      <c r="H78" s="60"/>
    </row>
  </sheetData>
  <pageMargins left="0.75" right="0.75" top="1" bottom="1" header="0.5" footer="0.5"/>
  <pageSetup paperSize="9" scale="73" firstPageNumber="0" pageOrder="overThenDown"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M39"/>
  <sheetViews>
    <sheetView topLeftCell="A15" zoomScaleNormal="100" workbookViewId="0">
      <selection activeCell="J46" sqref="J46"/>
    </sheetView>
  </sheetViews>
  <sheetFormatPr defaultRowHeight="12.75" x14ac:dyDescent="0.2"/>
  <cols>
    <col min="1" max="1" width="3" style="62" customWidth="1"/>
    <col min="2" max="2" width="34.28515625" style="62" customWidth="1"/>
    <col min="3" max="9" width="20.7109375" style="62" customWidth="1"/>
    <col min="10" max="16384" width="9.140625" style="62"/>
  </cols>
  <sheetData>
    <row r="1" spans="1:13" s="51" customFormat="1" x14ac:dyDescent="0.2"/>
    <row r="2" spans="1:13" s="51" customFormat="1" x14ac:dyDescent="0.2">
      <c r="B2" s="50" t="str">
        <f>Cover!G25</f>
        <v>Air emissions, energy taxes, gross value added and employment in industry sectors (NACE B-E), EU-27, 2021</v>
      </c>
    </row>
    <row r="3" spans="1:13" s="51" customFormat="1" x14ac:dyDescent="0.2">
      <c r="B3" s="9" t="s">
        <v>149</v>
      </c>
    </row>
    <row r="4" spans="1:13" x14ac:dyDescent="0.2">
      <c r="A4" s="9"/>
      <c r="B4" s="51"/>
      <c r="C4" s="51"/>
      <c r="D4" s="51"/>
      <c r="E4" s="51"/>
      <c r="F4" s="51"/>
      <c r="G4" s="51"/>
      <c r="H4" s="51"/>
      <c r="I4" s="51"/>
      <c r="J4" s="51"/>
    </row>
    <row r="5" spans="1:13" ht="25.5" x14ac:dyDescent="0.2">
      <c r="A5" s="51"/>
      <c r="B5" s="63"/>
      <c r="C5" s="64" t="s">
        <v>41</v>
      </c>
      <c r="D5" s="64" t="s">
        <v>35</v>
      </c>
      <c r="E5" s="64" t="s">
        <v>24</v>
      </c>
      <c r="F5" s="64" t="s">
        <v>52</v>
      </c>
      <c r="G5" s="64" t="s">
        <v>169</v>
      </c>
      <c r="H5" s="64" t="s">
        <v>26</v>
      </c>
      <c r="I5" s="64" t="s">
        <v>27</v>
      </c>
    </row>
    <row r="6" spans="1:13" x14ac:dyDescent="0.2">
      <c r="A6" s="51"/>
      <c r="B6" s="65" t="s">
        <v>38</v>
      </c>
      <c r="C6" s="66">
        <f>Data_Figure_2!C43*100</f>
        <v>58.97729168418676</v>
      </c>
      <c r="D6" s="66">
        <f>Data_Figure_2!C55*100</f>
        <v>19.221240258661336</v>
      </c>
      <c r="E6" s="66">
        <f>Data_Figure_2!C67*100</f>
        <v>31.631289097109576</v>
      </c>
      <c r="F6" s="66">
        <f>Data_Figure_2!C79*100</f>
        <v>28.919239353806407</v>
      </c>
      <c r="G6" s="66">
        <f>Data_Figure_2!C98</f>
        <v>22.18</v>
      </c>
      <c r="H6" s="66">
        <f>Data_Figure_2!C28*100</f>
        <v>16.487066671557383</v>
      </c>
      <c r="I6" s="66">
        <f>Data_Figure_2!C13*100</f>
        <v>20.165946729043448</v>
      </c>
      <c r="M6" s="62" t="s">
        <v>40</v>
      </c>
    </row>
    <row r="8" spans="1:13" x14ac:dyDescent="0.2">
      <c r="B8" s="60" t="s">
        <v>154</v>
      </c>
      <c r="C8" s="60"/>
      <c r="D8" s="60"/>
      <c r="E8" s="60"/>
      <c r="F8" s="60"/>
      <c r="G8" s="60"/>
    </row>
    <row r="9" spans="1:13" x14ac:dyDescent="0.2">
      <c r="B9" s="60" t="s">
        <v>44</v>
      </c>
      <c r="C9" s="60"/>
      <c r="D9" s="60"/>
      <c r="E9" s="60"/>
      <c r="F9" s="60"/>
      <c r="G9" s="60"/>
    </row>
    <row r="10" spans="1:13" x14ac:dyDescent="0.2">
      <c r="B10" s="60" t="s">
        <v>45</v>
      </c>
      <c r="C10" s="60"/>
      <c r="D10" s="60"/>
      <c r="E10" s="60"/>
      <c r="F10" s="60"/>
      <c r="G10" s="60"/>
    </row>
    <row r="11" spans="1:13" x14ac:dyDescent="0.2">
      <c r="B11" s="60" t="s">
        <v>46</v>
      </c>
      <c r="C11" s="60"/>
      <c r="D11" s="60"/>
      <c r="E11" s="60"/>
      <c r="F11" s="60"/>
      <c r="G11" s="60"/>
    </row>
    <row r="12" spans="1:13" x14ac:dyDescent="0.2">
      <c r="B12" s="60" t="s">
        <v>43</v>
      </c>
      <c r="C12" s="60"/>
      <c r="D12" s="60"/>
      <c r="E12" s="60"/>
      <c r="F12" s="60"/>
      <c r="G12" s="60"/>
    </row>
    <row r="14" spans="1:13" x14ac:dyDescent="0.2">
      <c r="B14" s="62" t="s">
        <v>156</v>
      </c>
    </row>
    <row r="39" spans="1:1" ht="15" customHeight="1" x14ac:dyDescent="0.2">
      <c r="A39" s="67"/>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P95"/>
  <sheetViews>
    <sheetView zoomScale="80" zoomScaleNormal="80" workbookViewId="0">
      <selection activeCell="E55" sqref="E55"/>
    </sheetView>
  </sheetViews>
  <sheetFormatPr defaultRowHeight="12.75" x14ac:dyDescent="0.2"/>
  <cols>
    <col min="1" max="1" width="12.5703125" style="51" customWidth="1"/>
    <col min="2" max="2" width="36.7109375" style="51" customWidth="1"/>
    <col min="3" max="16" width="14.28515625" style="51" customWidth="1"/>
    <col min="17" max="16384" width="9.140625" style="51"/>
  </cols>
  <sheetData>
    <row r="1" spans="1:16" x14ac:dyDescent="0.2">
      <c r="A1" s="68" t="s">
        <v>23</v>
      </c>
      <c r="B1" s="68"/>
      <c r="C1" s="62"/>
      <c r="D1" s="62"/>
      <c r="E1" s="62"/>
      <c r="F1" s="62"/>
      <c r="G1" s="62"/>
      <c r="H1" s="62"/>
      <c r="I1" s="62"/>
      <c r="J1" s="62"/>
      <c r="K1" s="62"/>
      <c r="L1" s="62"/>
      <c r="M1" s="62"/>
      <c r="N1" s="62"/>
      <c r="O1" s="62"/>
      <c r="P1" s="62"/>
    </row>
    <row r="2" spans="1:16" x14ac:dyDescent="0.2">
      <c r="A2" s="80"/>
      <c r="B2" s="80"/>
      <c r="C2" s="62"/>
      <c r="D2" s="62"/>
      <c r="E2" s="62"/>
      <c r="F2" s="62"/>
      <c r="G2" s="62"/>
      <c r="H2" s="62"/>
      <c r="I2" s="62"/>
      <c r="J2" s="62"/>
      <c r="K2" s="62"/>
      <c r="L2" s="62"/>
      <c r="M2" s="62"/>
      <c r="N2" s="62"/>
      <c r="O2" s="62"/>
      <c r="P2" s="62"/>
    </row>
    <row r="3" spans="1:16" x14ac:dyDescent="0.2">
      <c r="A3" s="1" t="s">
        <v>12</v>
      </c>
      <c r="B3" s="1"/>
      <c r="C3" s="1" t="s">
        <v>82</v>
      </c>
      <c r="D3" s="1" t="s">
        <v>80</v>
      </c>
      <c r="E3" s="62"/>
      <c r="F3" s="62"/>
      <c r="G3" s="62"/>
      <c r="H3" s="62"/>
      <c r="I3" s="62"/>
      <c r="J3" s="62"/>
      <c r="K3" s="62"/>
      <c r="L3" s="62"/>
      <c r="M3" s="62"/>
      <c r="N3" s="62"/>
      <c r="O3" s="62"/>
      <c r="P3" s="62"/>
    </row>
    <row r="4" spans="1:16" x14ac:dyDescent="0.2">
      <c r="A4" s="1" t="s">
        <v>20</v>
      </c>
      <c r="B4" s="1"/>
      <c r="C4" s="1" t="s">
        <v>83</v>
      </c>
      <c r="D4" s="1" t="s">
        <v>19</v>
      </c>
      <c r="E4" s="62"/>
      <c r="F4" s="62"/>
      <c r="G4" s="62"/>
      <c r="H4" s="62"/>
      <c r="I4" s="62"/>
      <c r="J4" s="62"/>
      <c r="K4" s="62"/>
      <c r="L4" s="62"/>
      <c r="M4" s="62"/>
      <c r="N4" s="62"/>
      <c r="O4" s="62"/>
      <c r="P4" s="62"/>
    </row>
    <row r="5" spans="1:16" x14ac:dyDescent="0.2">
      <c r="A5" s="1" t="s">
        <v>18</v>
      </c>
      <c r="B5" s="1"/>
      <c r="C5" s="1" t="s">
        <v>84</v>
      </c>
      <c r="D5" s="1" t="s">
        <v>81</v>
      </c>
      <c r="E5" s="62"/>
      <c r="F5" s="62"/>
      <c r="G5" s="62"/>
      <c r="H5" s="62"/>
      <c r="I5" s="62"/>
      <c r="J5" s="62"/>
      <c r="K5" s="62"/>
      <c r="L5" s="62"/>
      <c r="M5" s="62"/>
      <c r="N5" s="62"/>
      <c r="O5" s="62"/>
      <c r="P5" s="62"/>
    </row>
    <row r="6" spans="1:16" x14ac:dyDescent="0.2">
      <c r="A6" s="62"/>
      <c r="B6" s="62"/>
      <c r="C6" s="62"/>
      <c r="D6" s="62"/>
      <c r="E6" s="62"/>
      <c r="F6" s="62"/>
      <c r="G6" s="62"/>
      <c r="H6" s="62"/>
      <c r="I6" s="62"/>
      <c r="J6" s="62"/>
      <c r="K6" s="62"/>
      <c r="L6" s="62"/>
      <c r="M6" s="62"/>
      <c r="N6" s="62"/>
      <c r="O6" s="62"/>
      <c r="P6" s="62"/>
    </row>
    <row r="7" spans="1:16" x14ac:dyDescent="0.2">
      <c r="A7" s="2" t="s">
        <v>16</v>
      </c>
      <c r="B7" s="2"/>
      <c r="C7" s="69" t="s">
        <v>10</v>
      </c>
      <c r="D7" s="69" t="s">
        <v>9</v>
      </c>
      <c r="E7" s="69" t="s">
        <v>8</v>
      </c>
      <c r="F7" s="69" t="s">
        <v>7</v>
      </c>
      <c r="G7" s="69" t="s">
        <v>6</v>
      </c>
      <c r="H7" s="69" t="s">
        <v>5</v>
      </c>
      <c r="I7" s="69" t="s">
        <v>4</v>
      </c>
      <c r="J7" s="69" t="s">
        <v>3</v>
      </c>
      <c r="K7" s="69" t="s">
        <v>2</v>
      </c>
      <c r="L7" s="69" t="s">
        <v>1</v>
      </c>
      <c r="M7" s="69" t="s">
        <v>0</v>
      </c>
      <c r="N7" s="69" t="s">
        <v>31</v>
      </c>
      <c r="O7" s="69">
        <v>2020</v>
      </c>
      <c r="P7" s="69">
        <v>2021</v>
      </c>
    </row>
    <row r="8" spans="1:16" x14ac:dyDescent="0.2">
      <c r="A8" s="2" t="s">
        <v>94</v>
      </c>
      <c r="B8" s="2" t="s">
        <v>13</v>
      </c>
      <c r="C8" s="4"/>
      <c r="D8" s="4"/>
      <c r="E8" s="6">
        <f>SUMIFS(nama_10_a64!$I:$I,nama_10_a64!$D:$D,Data_Figure_1!$C$3,nama_10_a64!$E:$E,Data_Figure_1!$C$4,nama_10_a64!$F:$F,Data_Figure_1!$C$5,nama_10_a64!$H:$H,Data_Figure_1!E7)</f>
        <v>2091974.1</v>
      </c>
      <c r="F8" s="6">
        <f>SUMIFS(nama_10_a64!$I:$I,nama_10_a64!$D:$D,Data_Figure_1!$C$3,nama_10_a64!$E:$E,Data_Figure_1!$C$4,nama_10_a64!$F:$F,Data_Figure_1!$C$5,nama_10_a64!$H:$H,Data_Figure_1!F7)</f>
        <v>2159967.7000000002</v>
      </c>
      <c r="G8" s="6">
        <f>SUMIFS(nama_10_a64!$I:$I,nama_10_a64!$D:$D,Data_Figure_1!$C$3,nama_10_a64!$E:$E,Data_Figure_1!$C$4,nama_10_a64!$F:$F,Data_Figure_1!$C$5,nama_10_a64!$H:$H,Data_Figure_1!G7)</f>
        <v>2127552</v>
      </c>
      <c r="H8" s="6">
        <f>SUMIFS(nama_10_a64!$I:$I,nama_10_a64!$D:$D,Data_Figure_1!$C$3,nama_10_a64!$E:$E,Data_Figure_1!$C$4,nama_10_a64!$F:$F,Data_Figure_1!$C$5,nama_10_a64!$H:$H,Data_Figure_1!H7)</f>
        <v>2104363.5</v>
      </c>
      <c r="I8" s="6">
        <f>SUMIFS(nama_10_a64!$I:$I,nama_10_a64!$D:$D,Data_Figure_1!$C$3,nama_10_a64!$E:$E,Data_Figure_1!$C$4,nama_10_a64!$F:$F,Data_Figure_1!$C$5,nama_10_a64!$H:$H,Data_Figure_1!I7)</f>
        <v>2156689</v>
      </c>
      <c r="J8" s="6">
        <f>SUMIFS(nama_10_a64!$I:$I,nama_10_a64!$D:$D,Data_Figure_1!$C$3,nama_10_a64!$E:$E,Data_Figure_1!$C$4,nama_10_a64!$F:$F,Data_Figure_1!$C$5,nama_10_a64!$H:$H,Data_Figure_1!J7)</f>
        <v>2229033.2999999998</v>
      </c>
      <c r="K8" s="6">
        <f>SUMIFS(nama_10_a64!$I:$I,nama_10_a64!$D:$D,Data_Figure_1!$C$3,nama_10_a64!$E:$E,Data_Figure_1!$C$4,nama_10_a64!$F:$F,Data_Figure_1!$C$5,nama_10_a64!$H:$H,Data_Figure_1!K7)</f>
        <v>2289567</v>
      </c>
      <c r="L8" s="6">
        <f>SUMIFS(nama_10_a64!$I:$I,nama_10_a64!$D:$D,Data_Figure_1!$C$3,nama_10_a64!$E:$E,Data_Figure_1!$C$4,nama_10_a64!$F:$F,Data_Figure_1!$C$5,nama_10_a64!$H:$H,Data_Figure_1!L7)</f>
        <v>2370916.5</v>
      </c>
      <c r="M8" s="6">
        <f>SUMIFS(nama_10_a64!$I:$I,nama_10_a64!$D:$D,Data_Figure_1!$C$3,nama_10_a64!$E:$E,Data_Figure_1!$C$4,nama_10_a64!$F:$F,Data_Figure_1!$C$5,nama_10_a64!$H:$H,Data_Figure_1!M7)</f>
        <v>2417594.1</v>
      </c>
      <c r="N8" s="6">
        <f>SUMIFS(nama_10_a64!$I:$I,nama_10_a64!$D:$D,Data_Figure_1!$C$3,nama_10_a64!$E:$E,Data_Figure_1!$C$4,nama_10_a64!$F:$F,Data_Figure_1!$C$5,nama_10_a64!$H:$H,Data_Figure_1!N7)</f>
        <v>2436005.6</v>
      </c>
      <c r="O8" s="6">
        <f>SUMIFS(nama_10_a64!$I:$I,nama_10_a64!$D:$D,Data_Figure_1!$C$3,nama_10_a64!$E:$E,Data_Figure_1!$C$4,nama_10_a64!$F:$F,Data_Figure_1!$C$5,nama_10_a64!$H:$H,Data_Figure_1!O7)</f>
        <v>2291743.7999999998</v>
      </c>
      <c r="P8" s="6">
        <f>SUMIFS(nama_10_a64!$I:$I,nama_10_a64!$D:$D,Data_Figure_1!$C$3,nama_10_a64!$E:$E,Data_Figure_1!$C$4,nama_10_a64!$F:$F,Data_Figure_1!$C$5,nama_10_a64!$H:$H,Data_Figure_1!P7)</f>
        <v>2479768.4</v>
      </c>
    </row>
    <row r="9" spans="1:16" x14ac:dyDescent="0.2">
      <c r="A9" s="5"/>
      <c r="B9" s="5"/>
      <c r="C9" s="5"/>
      <c r="D9" s="5"/>
      <c r="E9" s="5"/>
      <c r="F9" s="5"/>
      <c r="G9" s="5"/>
      <c r="H9" s="5"/>
      <c r="I9" s="5"/>
      <c r="J9" s="5"/>
      <c r="K9" s="5"/>
      <c r="L9" s="5"/>
      <c r="M9" s="5"/>
      <c r="N9" s="5"/>
      <c r="O9" s="5"/>
      <c r="P9" s="5"/>
    </row>
    <row r="10" spans="1:16" x14ac:dyDescent="0.2">
      <c r="A10" s="5"/>
      <c r="B10" s="5"/>
      <c r="C10" s="5"/>
      <c r="D10" s="5"/>
      <c r="E10" s="5"/>
      <c r="F10" s="5"/>
      <c r="G10" s="5"/>
      <c r="H10" s="5"/>
      <c r="I10" s="5"/>
      <c r="J10" s="5"/>
      <c r="K10" s="5"/>
      <c r="L10" s="5"/>
      <c r="M10" s="5"/>
      <c r="N10" s="5"/>
      <c r="O10" s="5"/>
      <c r="P10" s="5"/>
    </row>
    <row r="11" spans="1:16" x14ac:dyDescent="0.2">
      <c r="A11" s="5"/>
      <c r="B11" s="5"/>
      <c r="C11" s="5"/>
      <c r="D11" s="5"/>
      <c r="E11" s="5"/>
      <c r="F11" s="5"/>
      <c r="G11" s="5"/>
      <c r="H11" s="5"/>
      <c r="I11" s="5"/>
      <c r="J11" s="5"/>
      <c r="K11" s="5"/>
      <c r="L11" s="5"/>
      <c r="M11" s="5"/>
      <c r="N11" s="5"/>
      <c r="O11" s="5"/>
      <c r="P11" s="5"/>
    </row>
    <row r="12" spans="1:16" x14ac:dyDescent="0.2">
      <c r="A12" s="68" t="s">
        <v>22</v>
      </c>
      <c r="B12" s="68"/>
      <c r="C12" s="62"/>
      <c r="D12" s="62"/>
      <c r="E12" s="62"/>
      <c r="F12" s="62"/>
      <c r="G12" s="62"/>
      <c r="H12" s="62"/>
      <c r="I12" s="62"/>
      <c r="J12" s="62"/>
      <c r="K12" s="62"/>
      <c r="L12" s="62"/>
      <c r="M12" s="62"/>
      <c r="N12" s="62"/>
      <c r="O12" s="62"/>
      <c r="P12" s="62"/>
    </row>
    <row r="13" spans="1:16" x14ac:dyDescent="0.2">
      <c r="A13" s="80"/>
      <c r="B13" s="80"/>
      <c r="C13" s="62"/>
      <c r="D13" s="62"/>
      <c r="E13" s="62"/>
      <c r="F13" s="62"/>
      <c r="G13" s="62"/>
      <c r="H13" s="62"/>
      <c r="I13" s="62"/>
      <c r="J13" s="62"/>
      <c r="K13" s="62"/>
      <c r="L13" s="62"/>
      <c r="M13" s="62"/>
      <c r="N13" s="62"/>
      <c r="O13" s="62"/>
      <c r="P13" s="62"/>
    </row>
    <row r="14" spans="1:16" x14ac:dyDescent="0.2">
      <c r="A14" s="1" t="s">
        <v>12</v>
      </c>
      <c r="B14" s="1"/>
      <c r="C14" s="1" t="s">
        <v>144</v>
      </c>
      <c r="D14" s="1" t="s">
        <v>21</v>
      </c>
      <c r="E14" s="62"/>
      <c r="F14" s="62"/>
      <c r="G14" s="62"/>
      <c r="H14" s="62"/>
      <c r="I14" s="62"/>
      <c r="J14" s="62"/>
      <c r="K14" s="62"/>
      <c r="L14" s="62"/>
      <c r="M14" s="62"/>
      <c r="N14" s="62"/>
      <c r="O14" s="62"/>
      <c r="P14" s="62"/>
    </row>
    <row r="15" spans="1:16" x14ac:dyDescent="0.2">
      <c r="A15" s="1" t="s">
        <v>20</v>
      </c>
      <c r="B15" s="1"/>
      <c r="C15" s="1" t="s">
        <v>83</v>
      </c>
      <c r="D15" s="1" t="s">
        <v>19</v>
      </c>
      <c r="E15" s="62"/>
      <c r="F15" s="62"/>
      <c r="G15" s="62"/>
      <c r="H15" s="62"/>
      <c r="I15" s="62"/>
      <c r="J15" s="62"/>
      <c r="K15" s="62"/>
      <c r="L15" s="62"/>
      <c r="M15" s="62"/>
      <c r="N15" s="62"/>
      <c r="O15" s="62"/>
      <c r="P15" s="62"/>
    </row>
    <row r="16" spans="1:16" x14ac:dyDescent="0.2">
      <c r="A16" s="1" t="s">
        <v>18</v>
      </c>
      <c r="B16" s="1"/>
      <c r="C16" s="1" t="s">
        <v>143</v>
      </c>
      <c r="D16" s="1" t="s">
        <v>17</v>
      </c>
      <c r="E16" s="62"/>
      <c r="F16" s="62"/>
      <c r="G16" s="62"/>
      <c r="H16" s="62"/>
      <c r="I16" s="62"/>
      <c r="J16" s="62"/>
      <c r="K16" s="62"/>
      <c r="L16" s="62"/>
      <c r="M16" s="62"/>
      <c r="N16" s="62"/>
      <c r="O16" s="62"/>
      <c r="P16" s="62"/>
    </row>
    <row r="17" spans="1:16" x14ac:dyDescent="0.2">
      <c r="A17" s="62"/>
      <c r="B17" s="62"/>
      <c r="C17" s="62"/>
      <c r="D17" s="62"/>
      <c r="E17" s="62"/>
      <c r="F17" s="62"/>
      <c r="G17" s="62"/>
      <c r="H17" s="62"/>
      <c r="I17" s="62"/>
      <c r="J17" s="62"/>
      <c r="K17" s="62"/>
      <c r="L17" s="62"/>
      <c r="M17" s="62"/>
      <c r="N17" s="62"/>
      <c r="O17" s="62"/>
      <c r="P17" s="62"/>
    </row>
    <row r="18" spans="1:16" x14ac:dyDescent="0.2">
      <c r="A18" s="2" t="s">
        <v>16</v>
      </c>
      <c r="B18" s="2"/>
      <c r="C18" s="69" t="s">
        <v>10</v>
      </c>
      <c r="D18" s="69" t="s">
        <v>9</v>
      </c>
      <c r="E18" s="69" t="s">
        <v>8</v>
      </c>
      <c r="F18" s="69" t="s">
        <v>7</v>
      </c>
      <c r="G18" s="69" t="s">
        <v>6</v>
      </c>
      <c r="H18" s="69" t="s">
        <v>5</v>
      </c>
      <c r="I18" s="69" t="s">
        <v>4</v>
      </c>
      <c r="J18" s="69" t="s">
        <v>3</v>
      </c>
      <c r="K18" s="69" t="s">
        <v>2</v>
      </c>
      <c r="L18" s="69" t="s">
        <v>1</v>
      </c>
      <c r="M18" s="69" t="s">
        <v>0</v>
      </c>
      <c r="N18" s="69" t="s">
        <v>31</v>
      </c>
      <c r="O18" s="69">
        <v>2020</v>
      </c>
      <c r="P18" s="69">
        <v>2021</v>
      </c>
    </row>
    <row r="19" spans="1:16" x14ac:dyDescent="0.2">
      <c r="A19" s="2" t="s">
        <v>94</v>
      </c>
      <c r="B19" s="2" t="s">
        <v>13</v>
      </c>
      <c r="C19" s="6"/>
      <c r="D19" s="6"/>
      <c r="E19" s="6">
        <f>SUMIFS(nama_10_a64_e!$I:$I,nama_10_a64_e!$D:$D,Data_Figure_1!$C$14,nama_10_a64_e!$E:$E,Data_Figure_1!$C$15,nama_10_a64_e!$F:$F,Data_Figure_1!$C$16,nama_10_a64_e!$H:$H,Data_Figure_1!E18)</f>
        <v>55512274</v>
      </c>
      <c r="F19" s="6">
        <f>SUMIFS(nama_10_a64_e!$I:$I,nama_10_a64_e!$D:$D,Data_Figure_1!$C$14,nama_10_a64_e!$E:$E,Data_Figure_1!$C$15,nama_10_a64_e!$F:$F,Data_Figure_1!$C$16,nama_10_a64_e!$H:$H,Data_Figure_1!F18)</f>
        <v>55970100</v>
      </c>
      <c r="G19" s="6">
        <f>SUMIFS(nama_10_a64_e!$I:$I,nama_10_a64_e!$D:$D,Data_Figure_1!$C$14,nama_10_a64_e!$E:$E,Data_Figure_1!$C$15,nama_10_a64_e!$F:$F,Data_Figure_1!$C$16,nama_10_a64_e!$H:$H,Data_Figure_1!G18)</f>
        <v>54854026</v>
      </c>
      <c r="H19" s="6">
        <f>SUMIFS(nama_10_a64_e!$I:$I,nama_10_a64_e!$D:$D,Data_Figure_1!$C$14,nama_10_a64_e!$E:$E,Data_Figure_1!$C$15,nama_10_a64_e!$F:$F,Data_Figure_1!$C$16,nama_10_a64_e!$H:$H,Data_Figure_1!H18)</f>
        <v>54281194</v>
      </c>
      <c r="I19" s="6">
        <f>SUMIFS(nama_10_a64_e!$I:$I,nama_10_a64_e!$D:$D,Data_Figure_1!$C$14,nama_10_a64_e!$E:$E,Data_Figure_1!$C$15,nama_10_a64_e!$F:$F,Data_Figure_1!$C$16,nama_10_a64_e!$H:$H,Data_Figure_1!I18)</f>
        <v>54654912</v>
      </c>
      <c r="J19" s="6">
        <f>SUMIFS(nama_10_a64_e!$I:$I,nama_10_a64_e!$D:$D,Data_Figure_1!$C$14,nama_10_a64_e!$E:$E,Data_Figure_1!$C$15,nama_10_a64_e!$F:$F,Data_Figure_1!$C$16,nama_10_a64_e!$H:$H,Data_Figure_1!J18)</f>
        <v>54779115</v>
      </c>
      <c r="K19" s="6">
        <f>SUMIFS(nama_10_a64_e!$I:$I,nama_10_a64_e!$D:$D,Data_Figure_1!$C$14,nama_10_a64_e!$E:$E,Data_Figure_1!$C$15,nama_10_a64_e!$F:$F,Data_Figure_1!$C$16,nama_10_a64_e!$H:$H,Data_Figure_1!K18)</f>
        <v>55763534</v>
      </c>
      <c r="L19" s="6">
        <f>SUMIFS(nama_10_a64_e!$I:$I,nama_10_a64_e!$D:$D,Data_Figure_1!$C$14,nama_10_a64_e!$E:$E,Data_Figure_1!$C$15,nama_10_a64_e!$F:$F,Data_Figure_1!$C$16,nama_10_a64_e!$H:$H,Data_Figure_1!L18)</f>
        <v>56277102</v>
      </c>
      <c r="M19" s="6">
        <f>SUMIFS(nama_10_a64_e!$I:$I,nama_10_a64_e!$D:$D,Data_Figure_1!$C$14,nama_10_a64_e!$E:$E,Data_Figure_1!$C$15,nama_10_a64_e!$F:$F,Data_Figure_1!$C$16,nama_10_a64_e!$H:$H,Data_Figure_1!M18)</f>
        <v>56864000</v>
      </c>
      <c r="N19" s="6">
        <f>SUMIFS(nama_10_a64_e!$I:$I,nama_10_a64_e!$D:$D,Data_Figure_1!$C$14,nama_10_a64_e!$E:$E,Data_Figure_1!$C$15,nama_10_a64_e!$F:$F,Data_Figure_1!$C$16,nama_10_a64_e!$H:$H,Data_Figure_1!N18)</f>
        <v>57048671</v>
      </c>
      <c r="O19" s="6">
        <f>SUMIFS(nama_10_a64_e!$I:$I,nama_10_a64_e!$D:$D,Data_Figure_1!$C$14,nama_10_a64_e!$E:$E,Data_Figure_1!$C$15,nama_10_a64_e!$F:$F,Data_Figure_1!$C$16,nama_10_a64_e!$H:$H,Data_Figure_1!O18)</f>
        <v>52945578</v>
      </c>
      <c r="P19" s="6">
        <f>SUMIFS(nama_10_a64_e!$I:$I,nama_10_a64_e!$D:$D,Data_Figure_1!$C$14,nama_10_a64_e!$E:$E,Data_Figure_1!$C$15,nama_10_a64_e!$F:$F,Data_Figure_1!$C$16,nama_10_a64_e!$H:$H,Data_Figure_1!P18)</f>
        <v>55119665</v>
      </c>
    </row>
    <row r="20" spans="1:16" x14ac:dyDescent="0.2">
      <c r="A20" s="5"/>
      <c r="B20" s="5"/>
      <c r="C20" s="5"/>
      <c r="D20" s="5"/>
      <c r="E20" s="5"/>
      <c r="F20" s="5"/>
      <c r="G20" s="5"/>
      <c r="H20" s="5"/>
      <c r="I20" s="5"/>
      <c r="J20" s="5"/>
      <c r="K20" s="5"/>
      <c r="L20" s="5"/>
      <c r="M20" s="5"/>
      <c r="N20" s="5"/>
      <c r="O20" s="5"/>
      <c r="P20" s="5"/>
    </row>
    <row r="21" spans="1:16" x14ac:dyDescent="0.2">
      <c r="A21" s="5"/>
      <c r="B21" s="5"/>
      <c r="C21" s="5"/>
      <c r="D21" s="5"/>
      <c r="E21" s="5"/>
      <c r="F21" s="5"/>
      <c r="G21" s="5"/>
      <c r="H21" s="5"/>
      <c r="I21" s="5"/>
      <c r="J21" s="5"/>
      <c r="K21" s="5"/>
      <c r="L21" s="5"/>
      <c r="M21" s="5"/>
      <c r="N21" s="5"/>
      <c r="O21" s="5"/>
      <c r="P21" s="5"/>
    </row>
    <row r="22" spans="1:16" x14ac:dyDescent="0.2">
      <c r="A22" s="5"/>
      <c r="B22" s="5"/>
      <c r="C22" s="5"/>
      <c r="D22" s="5"/>
      <c r="E22" s="5"/>
      <c r="F22" s="5"/>
      <c r="G22" s="5"/>
      <c r="H22" s="5"/>
      <c r="I22" s="5"/>
      <c r="J22" s="5"/>
      <c r="K22" s="5"/>
      <c r="L22" s="5"/>
      <c r="M22" s="5"/>
      <c r="N22" s="5"/>
      <c r="O22" s="5"/>
      <c r="P22" s="5"/>
    </row>
    <row r="23" spans="1:16" x14ac:dyDescent="0.2">
      <c r="A23" s="68" t="s">
        <v>32</v>
      </c>
      <c r="B23" s="68"/>
      <c r="C23" s="62"/>
      <c r="D23" s="62"/>
      <c r="E23" s="62"/>
      <c r="F23" s="62"/>
      <c r="G23" s="62"/>
      <c r="H23" s="62"/>
      <c r="I23" s="62"/>
      <c r="J23" s="62"/>
      <c r="K23" s="62"/>
      <c r="L23" s="62"/>
      <c r="M23" s="62"/>
      <c r="N23" s="62"/>
      <c r="O23" s="62"/>
      <c r="P23" s="62"/>
    </row>
    <row r="24" spans="1:16" x14ac:dyDescent="0.2">
      <c r="A24" s="80"/>
      <c r="B24" s="80"/>
      <c r="C24" s="62"/>
      <c r="D24" s="62"/>
      <c r="E24" s="62"/>
      <c r="F24" s="62"/>
      <c r="G24" s="62"/>
      <c r="H24" s="62"/>
    </row>
    <row r="25" spans="1:16" x14ac:dyDescent="0.2">
      <c r="A25" s="1" t="s">
        <v>15</v>
      </c>
      <c r="B25" s="1"/>
      <c r="C25" s="3" t="s">
        <v>99</v>
      </c>
      <c r="D25" s="80" t="s">
        <v>100</v>
      </c>
      <c r="E25" s="62"/>
      <c r="F25" s="62"/>
      <c r="G25" s="62"/>
      <c r="H25" s="62"/>
      <c r="I25" s="62"/>
      <c r="J25" s="62"/>
      <c r="K25" s="62"/>
      <c r="L25" s="62"/>
      <c r="M25" s="62"/>
      <c r="N25" s="62"/>
      <c r="O25" s="62"/>
      <c r="P25" s="62"/>
    </row>
    <row r="26" spans="1:16" x14ac:dyDescent="0.2">
      <c r="A26" s="1" t="s">
        <v>14</v>
      </c>
      <c r="B26" s="1"/>
      <c r="C26" s="1" t="s">
        <v>94</v>
      </c>
      <c r="D26" s="62" t="s">
        <v>13</v>
      </c>
      <c r="E26" s="62"/>
      <c r="F26" s="62"/>
      <c r="G26" s="62"/>
      <c r="H26" s="62"/>
      <c r="I26" s="62"/>
      <c r="J26" s="62"/>
      <c r="K26" s="62"/>
      <c r="L26" s="62"/>
      <c r="M26" s="62"/>
      <c r="N26" s="62"/>
      <c r="O26" s="62"/>
      <c r="P26" s="62"/>
    </row>
    <row r="27" spans="1:16" x14ac:dyDescent="0.2">
      <c r="A27" s="1" t="s">
        <v>12</v>
      </c>
      <c r="B27" s="1"/>
      <c r="C27" s="1" t="s">
        <v>95</v>
      </c>
      <c r="D27" s="62" t="s">
        <v>96</v>
      </c>
      <c r="E27" s="62"/>
      <c r="F27" s="62"/>
      <c r="G27" s="62"/>
      <c r="H27" s="62"/>
      <c r="I27" s="62"/>
      <c r="J27" s="62"/>
      <c r="K27" s="62"/>
      <c r="L27" s="62"/>
      <c r="M27" s="62"/>
      <c r="N27" s="62"/>
      <c r="O27" s="62"/>
      <c r="P27" s="62"/>
    </row>
    <row r="28" spans="1:16" x14ac:dyDescent="0.2">
      <c r="A28" s="62"/>
      <c r="B28" s="62"/>
      <c r="C28" s="62"/>
      <c r="D28" s="62"/>
      <c r="E28" s="62"/>
      <c r="F28" s="62"/>
      <c r="G28" s="62"/>
      <c r="H28" s="62"/>
      <c r="I28" s="62"/>
      <c r="J28" s="62"/>
      <c r="K28" s="62"/>
      <c r="L28" s="62"/>
      <c r="M28" s="62"/>
      <c r="N28" s="62"/>
      <c r="O28" s="62"/>
      <c r="P28" s="62"/>
    </row>
    <row r="29" spans="1:16" x14ac:dyDescent="0.2">
      <c r="A29" s="2" t="s">
        <v>11</v>
      </c>
      <c r="B29" s="2"/>
      <c r="C29" s="69" t="s">
        <v>10</v>
      </c>
      <c r="D29" s="69" t="s">
        <v>9</v>
      </c>
      <c r="E29" s="69" t="s">
        <v>8</v>
      </c>
      <c r="F29" s="69" t="s">
        <v>7</v>
      </c>
      <c r="G29" s="69" t="s">
        <v>6</v>
      </c>
      <c r="H29" s="69" t="s">
        <v>5</v>
      </c>
      <c r="I29" s="69" t="s">
        <v>4</v>
      </c>
      <c r="J29" s="69" t="s">
        <v>3</v>
      </c>
      <c r="K29" s="69" t="s">
        <v>2</v>
      </c>
      <c r="L29" s="69" t="s">
        <v>1</v>
      </c>
      <c r="M29" s="69" t="s">
        <v>0</v>
      </c>
      <c r="N29" s="69" t="s">
        <v>31</v>
      </c>
      <c r="O29" s="69">
        <v>2020</v>
      </c>
      <c r="P29" s="69">
        <v>2021</v>
      </c>
    </row>
    <row r="30" spans="1:16" x14ac:dyDescent="0.2">
      <c r="A30" s="2" t="s">
        <v>111</v>
      </c>
      <c r="B30" s="2" t="s">
        <v>118</v>
      </c>
      <c r="C30" s="6"/>
      <c r="D30" s="6"/>
      <c r="E30" s="6">
        <f>SUMIFS(env_ac_ainah_r2!$I:$I,env_ac_ainah_r2!$D:$D,Data_Figure_1!$C25,env_ac_ainah_r2!$E:$E,Data_Figure_1!$A30,env_ac_ainah_r2!$F:$F,Data_Figure_1!$C27,env_ac_ainah_r2!$H:$H,Data_Figure_1!E29)</f>
        <v>82597.914499999999</v>
      </c>
      <c r="F30" s="6">
        <f>SUMIFS(env_ac_ainah_r2!$I:$I,env_ac_ainah_r2!$D:$D,Data_Figure_1!$C25,env_ac_ainah_r2!$E:$E,Data_Figure_1!$A30,env_ac_ainah_r2!$F:$F,Data_Figure_1!$C27,env_ac_ainah_r2!$H:$H,Data_Figure_1!F29)</f>
        <v>81622.901570000002</v>
      </c>
      <c r="G30" s="6">
        <f>SUMIFS(env_ac_ainah_r2!$I:$I,env_ac_ainah_r2!$D:$D,Data_Figure_1!$C25,env_ac_ainah_r2!$E:$E,Data_Figure_1!$A30,env_ac_ainah_r2!$F:$F,Data_Figure_1!$C27,env_ac_ainah_r2!$H:$H,Data_Figure_1!G29)</f>
        <v>74266.787880000003</v>
      </c>
      <c r="H30" s="6">
        <f>SUMIFS(env_ac_ainah_r2!$I:$I,env_ac_ainah_r2!$D:$D,Data_Figure_1!$C25,env_ac_ainah_r2!$E:$E,Data_Figure_1!$A30,env_ac_ainah_r2!$F:$F,Data_Figure_1!$C27,env_ac_ainah_r2!$H:$H,Data_Figure_1!H29)</f>
        <v>71606.78138</v>
      </c>
      <c r="I30" s="6">
        <f>SUMIFS(env_ac_ainah_r2!$I:$I,env_ac_ainah_r2!$D:$D,Data_Figure_1!$C25,env_ac_ainah_r2!$E:$E,Data_Figure_1!$A30,env_ac_ainah_r2!$F:$F,Data_Figure_1!$C27,env_ac_ainah_r2!$H:$H,Data_Figure_1!I29)</f>
        <v>67720.101920000001</v>
      </c>
      <c r="J30" s="6">
        <f>SUMIFS(env_ac_ainah_r2!$I:$I,env_ac_ainah_r2!$D:$D,Data_Figure_1!$C25,env_ac_ainah_r2!$E:$E,Data_Figure_1!$A30,env_ac_ainah_r2!$F:$F,Data_Figure_1!$C27,env_ac_ainah_r2!$H:$H,Data_Figure_1!J29)</f>
        <v>67713.913270000005</v>
      </c>
      <c r="K30" s="6">
        <f>SUMIFS(env_ac_ainah_r2!$I:$I,env_ac_ainah_r2!$D:$D,Data_Figure_1!$C25,env_ac_ainah_r2!$E:$E,Data_Figure_1!$A30,env_ac_ainah_r2!$F:$F,Data_Figure_1!$C27,env_ac_ainah_r2!$H:$H,Data_Figure_1!K29)</f>
        <v>64826.864139999998</v>
      </c>
      <c r="L30" s="6">
        <f>SUMIFS(env_ac_ainah_r2!$I:$I,env_ac_ainah_r2!$D:$D,Data_Figure_1!$C25,env_ac_ainah_r2!$E:$E,Data_Figure_1!$A30,env_ac_ainah_r2!$F:$F,Data_Figure_1!$C27,env_ac_ainah_r2!$H:$H,Data_Figure_1!L29)</f>
        <v>64280.071949999998</v>
      </c>
      <c r="M30" s="6">
        <f>SUMIFS(env_ac_ainah_r2!$I:$I,env_ac_ainah_r2!$D:$D,Data_Figure_1!$C25,env_ac_ainah_r2!$E:$E,Data_Figure_1!$A30,env_ac_ainah_r2!$F:$F,Data_Figure_1!$C27,env_ac_ainah_r2!$H:$H,Data_Figure_1!M29)</f>
        <v>64801.224800000004</v>
      </c>
      <c r="N30" s="6">
        <f>SUMIFS(env_ac_ainah_r2!$I:$I,env_ac_ainah_r2!$D:$D,Data_Figure_1!$C25,env_ac_ainah_r2!$E:$E,Data_Figure_1!$A30,env_ac_ainah_r2!$F:$F,Data_Figure_1!$C27,env_ac_ainah_r2!$H:$H,Data_Figure_1!N29)</f>
        <v>59391.37053</v>
      </c>
      <c r="O30" s="6">
        <f>SUMIFS(env_ac_ainah_r2!$I:$I,env_ac_ainah_r2!$D:$D,Data_Figure_1!$C25,env_ac_ainah_r2!$E:$E,Data_Figure_1!$A30,env_ac_ainah_r2!$F:$F,Data_Figure_1!$C27,env_ac_ainah_r2!$H:$H,Data_Figure_1!O29)</f>
        <v>53908.377469999999</v>
      </c>
      <c r="P30" s="6">
        <f>SUMIFS(env_ac_ainah_r2!$I:$I,env_ac_ainah_r2!$D:$D,Data_Figure_1!$C25,env_ac_ainah_r2!$E:$E,Data_Figure_1!$A30,env_ac_ainah_r2!$F:$F,Data_Figure_1!$C27,env_ac_ainah_r2!$H:$H,Data_Figure_1!P29)</f>
        <v>53184.261960000003</v>
      </c>
    </row>
    <row r="31" spans="1:16" x14ac:dyDescent="0.2">
      <c r="A31" s="2" t="s">
        <v>110</v>
      </c>
      <c r="B31" s="2" t="s">
        <v>117</v>
      </c>
      <c r="C31" s="6"/>
      <c r="D31" s="6"/>
      <c r="E31" s="6">
        <f>SUMIFS(env_ac_ainah_r2!$I:$I,env_ac_ainah_r2!$D:$D,Data_Figure_1!$C25,env_ac_ainah_r2!$E:$E,Data_Figure_1!$A31,env_ac_ainah_r2!$F:$F,Data_Figure_1!$C27,env_ac_ainah_r2!$H:$H,Data_Figure_1!E29)</f>
        <v>908065.71661999996</v>
      </c>
      <c r="F31" s="6">
        <f>SUMIFS(env_ac_ainah_r2!$I:$I,env_ac_ainah_r2!$D:$D,Data_Figure_1!$C25,env_ac_ainah_r2!$E:$E,Data_Figure_1!$A31,env_ac_ainah_r2!$F:$F,Data_Figure_1!$C27,env_ac_ainah_r2!$H:$H,Data_Figure_1!F29)</f>
        <v>885437.38509</v>
      </c>
      <c r="G31" s="6">
        <f>SUMIFS(env_ac_ainah_r2!$I:$I,env_ac_ainah_r2!$D:$D,Data_Figure_1!$C25,env_ac_ainah_r2!$E:$E,Data_Figure_1!$A31,env_ac_ainah_r2!$F:$F,Data_Figure_1!$C27,env_ac_ainah_r2!$H:$H,Data_Figure_1!G29)</f>
        <v>851002.95923000004</v>
      </c>
      <c r="H31" s="6">
        <f>SUMIFS(env_ac_ainah_r2!$I:$I,env_ac_ainah_r2!$D:$D,Data_Figure_1!$C25,env_ac_ainah_r2!$E:$E,Data_Figure_1!$A31,env_ac_ainah_r2!$F:$F,Data_Figure_1!$C27,env_ac_ainah_r2!$H:$H,Data_Figure_1!H29)</f>
        <v>829710.26728999999</v>
      </c>
      <c r="I31" s="6">
        <f>SUMIFS(env_ac_ainah_r2!$I:$I,env_ac_ainah_r2!$D:$D,Data_Figure_1!$C25,env_ac_ainah_r2!$E:$E,Data_Figure_1!$A31,env_ac_ainah_r2!$F:$F,Data_Figure_1!$C27,env_ac_ainah_r2!$H:$H,Data_Figure_1!I29)</f>
        <v>819875.44093000004</v>
      </c>
      <c r="J31" s="6">
        <f>SUMIFS(env_ac_ainah_r2!$I:$I,env_ac_ainah_r2!$D:$D,Data_Figure_1!$C25,env_ac_ainah_r2!$E:$E,Data_Figure_1!$A31,env_ac_ainah_r2!$F:$F,Data_Figure_1!$C27,env_ac_ainah_r2!$H:$H,Data_Figure_1!J29)</f>
        <v>825652.75803000003</v>
      </c>
      <c r="K31" s="6">
        <f>SUMIFS(env_ac_ainah_r2!$I:$I,env_ac_ainah_r2!$D:$D,Data_Figure_1!$C25,env_ac_ainah_r2!$E:$E,Data_Figure_1!$A31,env_ac_ainah_r2!$F:$F,Data_Figure_1!$C27,env_ac_ainah_r2!$H:$H,Data_Figure_1!K29)</f>
        <v>828051.65818999999</v>
      </c>
      <c r="L31" s="6">
        <f>SUMIFS(env_ac_ainah_r2!$I:$I,env_ac_ainah_r2!$D:$D,Data_Figure_1!$C25,env_ac_ainah_r2!$E:$E,Data_Figure_1!$A31,env_ac_ainah_r2!$F:$F,Data_Figure_1!$C27,env_ac_ainah_r2!$H:$H,Data_Figure_1!L29)</f>
        <v>840082.12612000003</v>
      </c>
      <c r="M31" s="6">
        <f>SUMIFS(env_ac_ainah_r2!$I:$I,env_ac_ainah_r2!$D:$D,Data_Figure_1!$C25,env_ac_ainah_r2!$E:$E,Data_Figure_1!$A31,env_ac_ainah_r2!$F:$F,Data_Figure_1!$C27,env_ac_ainah_r2!$H:$H,Data_Figure_1!M29)</f>
        <v>834071.75318</v>
      </c>
      <c r="N31" s="6">
        <f>SUMIFS(env_ac_ainah_r2!$I:$I,env_ac_ainah_r2!$D:$D,Data_Figure_1!$C25,env_ac_ainah_r2!$E:$E,Data_Figure_1!$A31,env_ac_ainah_r2!$F:$F,Data_Figure_1!$C27,env_ac_ainah_r2!$H:$H,Data_Figure_1!N29)</f>
        <v>811797.52823000005</v>
      </c>
      <c r="O31" s="6">
        <f>SUMIFS(env_ac_ainah_r2!$I:$I,env_ac_ainah_r2!$D:$D,Data_Figure_1!$C25,env_ac_ainah_r2!$E:$E,Data_Figure_1!$A31,env_ac_ainah_r2!$F:$F,Data_Figure_1!$C27,env_ac_ainah_r2!$H:$H,Data_Figure_1!O29)</f>
        <v>761788.87000999996</v>
      </c>
      <c r="P31" s="6">
        <f>SUMIFS(env_ac_ainah_r2!$I:$I,env_ac_ainah_r2!$D:$D,Data_Figure_1!$C25,env_ac_ainah_r2!$E:$E,Data_Figure_1!$A31,env_ac_ainah_r2!$F:$F,Data_Figure_1!$C27,env_ac_ainah_r2!$H:$H,Data_Figure_1!P29)</f>
        <v>799413.52853999997</v>
      </c>
    </row>
    <row r="32" spans="1:16" x14ac:dyDescent="0.2">
      <c r="A32" s="2" t="s">
        <v>112</v>
      </c>
      <c r="B32" s="2" t="s">
        <v>116</v>
      </c>
      <c r="C32" s="6"/>
      <c r="D32" s="6"/>
      <c r="E32" s="6">
        <f>SUMIFS(env_ac_ainah_r2!$I:$I,env_ac_ainah_r2!$D:$D,Data_Figure_1!$C25,env_ac_ainah_r2!$E:$E,Data_Figure_1!$A32,env_ac_ainah_r2!$F:$F,Data_Figure_1!$C27,env_ac_ainah_r2!$H:$H,Data_Figure_1!E29)</f>
        <v>1114573.2812600001</v>
      </c>
      <c r="F32" s="6">
        <f>SUMIFS(env_ac_ainah_r2!$I:$I,env_ac_ainah_r2!$D:$D,Data_Figure_1!$C25,env_ac_ainah_r2!$E:$E,Data_Figure_1!$A32,env_ac_ainah_r2!$F:$F,Data_Figure_1!$C27,env_ac_ainah_r2!$H:$H,Data_Figure_1!F29)</f>
        <v>1109819.6610300001</v>
      </c>
      <c r="G32" s="6">
        <f>SUMIFS(env_ac_ainah_r2!$I:$I,env_ac_ainah_r2!$D:$D,Data_Figure_1!$C25,env_ac_ainah_r2!$E:$E,Data_Figure_1!$A32,env_ac_ainah_r2!$F:$F,Data_Figure_1!$C27,env_ac_ainah_r2!$H:$H,Data_Figure_1!G29)</f>
        <v>1101295.62628</v>
      </c>
      <c r="H32" s="6">
        <f>SUMIFS(env_ac_ainah_r2!$I:$I,env_ac_ainah_r2!$D:$D,Data_Figure_1!$C25,env_ac_ainah_r2!$E:$E,Data_Figure_1!$A32,env_ac_ainah_r2!$F:$F,Data_Figure_1!$C27,env_ac_ainah_r2!$H:$H,Data_Figure_1!H29)</f>
        <v>1043132.1046899999</v>
      </c>
      <c r="I32" s="6">
        <f>SUMIFS(env_ac_ainah_r2!$I:$I,env_ac_ainah_r2!$D:$D,Data_Figure_1!$C25,env_ac_ainah_r2!$E:$E,Data_Figure_1!$A32,env_ac_ainah_r2!$F:$F,Data_Figure_1!$C27,env_ac_ainah_r2!$H:$H,Data_Figure_1!I29)</f>
        <v>983590.53726999997</v>
      </c>
      <c r="J32" s="6">
        <f>SUMIFS(env_ac_ainah_r2!$I:$I,env_ac_ainah_r2!$D:$D,Data_Figure_1!$C25,env_ac_ainah_r2!$E:$E,Data_Figure_1!$A32,env_ac_ainah_r2!$F:$F,Data_Figure_1!$C27,env_ac_ainah_r2!$H:$H,Data_Figure_1!J29)</f>
        <v>987167.04787999997</v>
      </c>
      <c r="K32" s="6">
        <f>SUMIFS(env_ac_ainah_r2!$I:$I,env_ac_ainah_r2!$D:$D,Data_Figure_1!$C25,env_ac_ainah_r2!$E:$E,Data_Figure_1!$A32,env_ac_ainah_r2!$F:$F,Data_Figure_1!$C27,env_ac_ainah_r2!$H:$H,Data_Figure_1!K29)</f>
        <v>966057.11360000004</v>
      </c>
      <c r="L32" s="6">
        <f>SUMIFS(env_ac_ainah_r2!$I:$I,env_ac_ainah_r2!$D:$D,Data_Figure_1!$C25,env_ac_ainah_r2!$E:$E,Data_Figure_1!$A32,env_ac_ainah_r2!$F:$F,Data_Figure_1!$C27,env_ac_ainah_r2!$H:$H,Data_Figure_1!L29)</f>
        <v>961910.26983999996</v>
      </c>
      <c r="M32" s="6">
        <f>SUMIFS(env_ac_ainah_r2!$I:$I,env_ac_ainah_r2!$D:$D,Data_Figure_1!$C25,env_ac_ainah_r2!$E:$E,Data_Figure_1!$A32,env_ac_ainah_r2!$F:$F,Data_Figure_1!$C27,env_ac_ainah_r2!$H:$H,Data_Figure_1!M29)</f>
        <v>901188.15087000001</v>
      </c>
      <c r="N32" s="6">
        <f>SUMIFS(env_ac_ainah_r2!$I:$I,env_ac_ainah_r2!$D:$D,Data_Figure_1!$C25,env_ac_ainah_r2!$E:$E,Data_Figure_1!$A32,env_ac_ainah_r2!$F:$F,Data_Figure_1!$C27,env_ac_ainah_r2!$H:$H,Data_Figure_1!N29)</f>
        <v>780484.55767000001</v>
      </c>
      <c r="O32" s="6">
        <f>SUMIFS(env_ac_ainah_r2!$I:$I,env_ac_ainah_r2!$D:$D,Data_Figure_1!$C25,env_ac_ainah_r2!$E:$E,Data_Figure_1!$A32,env_ac_ainah_r2!$F:$F,Data_Figure_1!$C27,env_ac_ainah_r2!$H:$H,Data_Figure_1!O29)</f>
        <v>665241.15826000005</v>
      </c>
      <c r="P32" s="6">
        <f>SUMIFS(env_ac_ainah_r2!$I:$I,env_ac_ainah_r2!$D:$D,Data_Figure_1!$C25,env_ac_ainah_r2!$E:$E,Data_Figure_1!$A32,env_ac_ainah_r2!$F:$F,Data_Figure_1!$C27,env_ac_ainah_r2!$H:$H,Data_Figure_1!P29)</f>
        <v>730269.44736999995</v>
      </c>
    </row>
    <row r="33" spans="1:16" x14ac:dyDescent="0.2">
      <c r="A33" s="10" t="s">
        <v>113</v>
      </c>
      <c r="B33" s="10" t="s">
        <v>115</v>
      </c>
      <c r="C33" s="7"/>
      <c r="D33" s="7"/>
      <c r="E33" s="6">
        <f>SUMIFS(env_ac_ainah_r2!$I:$I,env_ac_ainah_r2!$D:$D,Data_Figure_1!$C25,env_ac_ainah_r2!$E:$E,Data_Figure_1!$A33,env_ac_ainah_r2!$F:$F,Data_Figure_1!$C27,env_ac_ainah_r2!$H:$H,Data_Figure_1!E29)</f>
        <v>169070.58988000001</v>
      </c>
      <c r="F33" s="6">
        <f>SUMIFS(env_ac_ainah_r2!$I:$I,env_ac_ainah_r2!$D:$D,Data_Figure_1!$C25,env_ac_ainah_r2!$E:$E,Data_Figure_1!$A33,env_ac_ainah_r2!$F:$F,Data_Figure_1!$C27,env_ac_ainah_r2!$H:$H,Data_Figure_1!F29)</f>
        <v>163683.84776999999</v>
      </c>
      <c r="G33" s="6">
        <f>SUMIFS(env_ac_ainah_r2!$I:$I,env_ac_ainah_r2!$D:$D,Data_Figure_1!$C25,env_ac_ainah_r2!$E:$E,Data_Figure_1!$A33,env_ac_ainah_r2!$F:$F,Data_Figure_1!$C27,env_ac_ainah_r2!$H:$H,Data_Figure_1!G29)</f>
        <v>161350.21917999999</v>
      </c>
      <c r="H33" s="6">
        <f>SUMIFS(env_ac_ainah_r2!$I:$I,env_ac_ainah_r2!$D:$D,Data_Figure_1!$C25,env_ac_ainah_r2!$E:$E,Data_Figure_1!$A33,env_ac_ainah_r2!$F:$F,Data_Figure_1!$C27,env_ac_ainah_r2!$H:$H,Data_Figure_1!H29)</f>
        <v>156322.91128</v>
      </c>
      <c r="I33" s="6">
        <f>SUMIFS(env_ac_ainah_r2!$I:$I,env_ac_ainah_r2!$D:$D,Data_Figure_1!$C25,env_ac_ainah_r2!$E:$E,Data_Figure_1!$A33,env_ac_ainah_r2!$F:$F,Data_Figure_1!$C27,env_ac_ainah_r2!$H:$H,Data_Figure_1!I29)</f>
        <v>150713.16837999999</v>
      </c>
      <c r="J33" s="6">
        <f>SUMIFS(env_ac_ainah_r2!$I:$I,env_ac_ainah_r2!$D:$D,Data_Figure_1!$C25,env_ac_ainah_r2!$E:$E,Data_Figure_1!$A33,env_ac_ainah_r2!$F:$F,Data_Figure_1!$C27,env_ac_ainah_r2!$H:$H,Data_Figure_1!J29)</f>
        <v>149154.94654999999</v>
      </c>
      <c r="K33" s="6">
        <f>SUMIFS(env_ac_ainah_r2!$I:$I,env_ac_ainah_r2!$D:$D,Data_Figure_1!$C25,env_ac_ainah_r2!$E:$E,Data_Figure_1!$A33,env_ac_ainah_r2!$F:$F,Data_Figure_1!$C27,env_ac_ainah_r2!$H:$H,Data_Figure_1!K29)</f>
        <v>148615.39264000001</v>
      </c>
      <c r="L33" s="6">
        <f>SUMIFS(env_ac_ainah_r2!$I:$I,env_ac_ainah_r2!$D:$D,Data_Figure_1!$C25,env_ac_ainah_r2!$E:$E,Data_Figure_1!$A33,env_ac_ainah_r2!$F:$F,Data_Figure_1!$C27,env_ac_ainah_r2!$H:$H,Data_Figure_1!L29)</f>
        <v>148931.9075</v>
      </c>
      <c r="M33" s="6">
        <f>SUMIFS(env_ac_ainah_r2!$I:$I,env_ac_ainah_r2!$D:$D,Data_Figure_1!$C25,env_ac_ainah_r2!$E:$E,Data_Figure_1!$A33,env_ac_ainah_r2!$F:$F,Data_Figure_1!$C27,env_ac_ainah_r2!$H:$H,Data_Figure_1!M29)</f>
        <v>148250.31367</v>
      </c>
      <c r="N33" s="6">
        <f>SUMIFS(env_ac_ainah_r2!$I:$I,env_ac_ainah_r2!$D:$D,Data_Figure_1!$C25,env_ac_ainah_r2!$E:$E,Data_Figure_1!$A33,env_ac_ainah_r2!$F:$F,Data_Figure_1!$C27,env_ac_ainah_r2!$H:$H,Data_Figure_1!N29)</f>
        <v>148236.58304</v>
      </c>
      <c r="O33" s="6">
        <f>SUMIFS(env_ac_ainah_r2!$I:$I,env_ac_ainah_r2!$D:$D,Data_Figure_1!$C25,env_ac_ainah_r2!$E:$E,Data_Figure_1!$A33,env_ac_ainah_r2!$F:$F,Data_Figure_1!$C27,env_ac_ainah_r2!$H:$H,Data_Figure_1!O29)</f>
        <v>145549.11835999999</v>
      </c>
      <c r="P33" s="6">
        <f>SUMIFS(env_ac_ainah_r2!$I:$I,env_ac_ainah_r2!$D:$D,Data_Figure_1!$C25,env_ac_ainah_r2!$E:$E,Data_Figure_1!$A33,env_ac_ainah_r2!$F:$F,Data_Figure_1!$C27,env_ac_ainah_r2!$H:$H,Data_Figure_1!P29)</f>
        <v>141860.66740999999</v>
      </c>
    </row>
    <row r="34" spans="1:16" x14ac:dyDescent="0.2">
      <c r="A34" s="70" t="s">
        <v>83</v>
      </c>
      <c r="B34" s="70" t="s">
        <v>114</v>
      </c>
      <c r="C34" s="71"/>
      <c r="D34" s="71"/>
      <c r="E34" s="71">
        <f t="shared" ref="E34" si="0">SUM(E30:E33)</f>
        <v>2274307.50226</v>
      </c>
      <c r="F34" s="71">
        <f t="shared" ref="F34:K34" si="1">SUM(F30:F33)</f>
        <v>2240563.7954600002</v>
      </c>
      <c r="G34" s="71">
        <f t="shared" si="1"/>
        <v>2187915.5925699999</v>
      </c>
      <c r="H34" s="71">
        <f t="shared" si="1"/>
        <v>2100772.06464</v>
      </c>
      <c r="I34" s="71">
        <f t="shared" si="1"/>
        <v>2021899.2485</v>
      </c>
      <c r="J34" s="71">
        <f t="shared" si="1"/>
        <v>2029688.66573</v>
      </c>
      <c r="K34" s="71">
        <f t="shared" si="1"/>
        <v>2007551.0285699998</v>
      </c>
      <c r="L34" s="71">
        <f t="shared" ref="L34:P34" si="2">SUM(L30:L33)</f>
        <v>2015204.3754100001</v>
      </c>
      <c r="M34" s="71">
        <f t="shared" si="2"/>
        <v>1948311.44252</v>
      </c>
      <c r="N34" s="71">
        <f t="shared" si="2"/>
        <v>1799910.03947</v>
      </c>
      <c r="O34" s="71">
        <f t="shared" si="2"/>
        <v>1626487.5240999998</v>
      </c>
      <c r="P34" s="71">
        <f t="shared" si="2"/>
        <v>1724727.9052799998</v>
      </c>
    </row>
    <row r="35" spans="1:16" x14ac:dyDescent="0.2">
      <c r="A35" s="80"/>
      <c r="B35" s="80"/>
      <c r="C35" s="1"/>
      <c r="D35" s="62"/>
      <c r="E35" s="62"/>
      <c r="F35" s="62"/>
      <c r="G35" s="62"/>
      <c r="H35" s="62"/>
    </row>
    <row r="36" spans="1:16" x14ac:dyDescent="0.2">
      <c r="A36" s="1" t="s">
        <v>15</v>
      </c>
      <c r="B36" s="1"/>
      <c r="C36" s="3" t="s">
        <v>97</v>
      </c>
      <c r="D36" s="62" t="s">
        <v>98</v>
      </c>
      <c r="E36" s="62"/>
      <c r="F36" s="62"/>
      <c r="G36" s="62"/>
      <c r="H36" s="62"/>
    </row>
    <row r="37" spans="1:16" x14ac:dyDescent="0.2">
      <c r="A37" s="1" t="s">
        <v>14</v>
      </c>
      <c r="B37" s="1"/>
      <c r="C37" s="1" t="s">
        <v>94</v>
      </c>
      <c r="D37" s="62" t="s">
        <v>13</v>
      </c>
      <c r="E37" s="62"/>
      <c r="F37" s="62"/>
      <c r="G37" s="62"/>
      <c r="H37" s="62"/>
    </row>
    <row r="38" spans="1:16" x14ac:dyDescent="0.2">
      <c r="A38" s="1" t="s">
        <v>12</v>
      </c>
      <c r="B38" s="1"/>
      <c r="C38" s="1" t="s">
        <v>95</v>
      </c>
      <c r="D38" s="62" t="s">
        <v>96</v>
      </c>
      <c r="E38" s="62"/>
      <c r="F38" s="62"/>
      <c r="G38" s="62"/>
      <c r="H38" s="62"/>
    </row>
    <row r="39" spans="1:16" x14ac:dyDescent="0.2">
      <c r="A39" s="62"/>
      <c r="B39" s="62"/>
      <c r="C39" s="62"/>
      <c r="D39" s="62"/>
      <c r="E39" s="62"/>
      <c r="F39" s="62"/>
      <c r="G39" s="62"/>
      <c r="H39" s="62"/>
    </row>
    <row r="40" spans="1:16" x14ac:dyDescent="0.2">
      <c r="A40" s="2" t="s">
        <v>11</v>
      </c>
      <c r="B40" s="2"/>
      <c r="C40" s="69" t="s">
        <v>10</v>
      </c>
      <c r="D40" s="69" t="s">
        <v>9</v>
      </c>
      <c r="E40" s="69" t="s">
        <v>8</v>
      </c>
      <c r="F40" s="69" t="s">
        <v>7</v>
      </c>
      <c r="G40" s="69" t="s">
        <v>6</v>
      </c>
      <c r="H40" s="69" t="s">
        <v>5</v>
      </c>
      <c r="I40" s="69" t="s">
        <v>4</v>
      </c>
      <c r="J40" s="69" t="s">
        <v>3</v>
      </c>
      <c r="K40" s="69" t="s">
        <v>2</v>
      </c>
      <c r="L40" s="69" t="s">
        <v>1</v>
      </c>
      <c r="M40" s="69" t="s">
        <v>0</v>
      </c>
      <c r="N40" s="69" t="s">
        <v>31</v>
      </c>
      <c r="O40" s="69">
        <v>2020</v>
      </c>
      <c r="P40" s="69">
        <v>2021</v>
      </c>
    </row>
    <row r="41" spans="1:16" x14ac:dyDescent="0.2">
      <c r="A41" s="2" t="s">
        <v>111</v>
      </c>
      <c r="B41" s="2" t="s">
        <v>118</v>
      </c>
      <c r="C41" s="6"/>
      <c r="D41" s="6"/>
      <c r="E41" s="6">
        <f>SUMIFS(env_ac_ainah_r2!$I:$I,env_ac_ainah_r2!$D:$D,Data_Figure_1!$C36,env_ac_ainah_r2!$E:$E,Data_Figure_1!$A41,env_ac_ainah_r2!$F:$F,Data_Figure_1!$C38,env_ac_ainah_r2!$H:$H,Data_Figure_1!E40)</f>
        <v>88.158119999999997</v>
      </c>
      <c r="F41" s="6">
        <f>SUMIFS(env_ac_ainah_r2!$I:$I,env_ac_ainah_r2!$D:$D,Data_Figure_1!$C36,env_ac_ainah_r2!$E:$E,Data_Figure_1!$A41,env_ac_ainah_r2!$F:$F,Data_Figure_1!$C38,env_ac_ainah_r2!$H:$H,Data_Figure_1!F40)</f>
        <v>89.582930000000005</v>
      </c>
      <c r="G41" s="6">
        <f>SUMIFS(env_ac_ainah_r2!$I:$I,env_ac_ainah_r2!$D:$D,Data_Figure_1!$C36,env_ac_ainah_r2!$E:$E,Data_Figure_1!$A41,env_ac_ainah_r2!$F:$F,Data_Figure_1!$C38,env_ac_ainah_r2!$H:$H,Data_Figure_1!G40)</f>
        <v>71.128029999999995</v>
      </c>
      <c r="H41" s="6">
        <f>SUMIFS(env_ac_ainah_r2!$I:$I,env_ac_ainah_r2!$D:$D,Data_Figure_1!$C36,env_ac_ainah_r2!$E:$E,Data_Figure_1!$A41,env_ac_ainah_r2!$F:$F,Data_Figure_1!$C38,env_ac_ainah_r2!$H:$H,Data_Figure_1!H40)</f>
        <v>68.040059999999997</v>
      </c>
      <c r="I41" s="6">
        <f>SUMIFS(env_ac_ainah_r2!$I:$I,env_ac_ainah_r2!$D:$D,Data_Figure_1!$C36,env_ac_ainah_r2!$E:$E,Data_Figure_1!$A41,env_ac_ainah_r2!$F:$F,Data_Figure_1!$C38,env_ac_ainah_r2!$H:$H,Data_Figure_1!I40)</f>
        <v>59.393560000000001</v>
      </c>
      <c r="J41" s="6">
        <f>SUMIFS(env_ac_ainah_r2!$I:$I,env_ac_ainah_r2!$D:$D,Data_Figure_1!$C36,env_ac_ainah_r2!$E:$E,Data_Figure_1!$A41,env_ac_ainah_r2!$F:$F,Data_Figure_1!$C38,env_ac_ainah_r2!$H:$H,Data_Figure_1!J40)</f>
        <v>61.304600000000001</v>
      </c>
      <c r="K41" s="6">
        <f>SUMIFS(env_ac_ainah_r2!$I:$I,env_ac_ainah_r2!$D:$D,Data_Figure_1!$C36,env_ac_ainah_r2!$E:$E,Data_Figure_1!$A41,env_ac_ainah_r2!$F:$F,Data_Figure_1!$C38,env_ac_ainah_r2!$H:$H,Data_Figure_1!K40)</f>
        <v>57.156979999999997</v>
      </c>
      <c r="L41" s="6">
        <f>SUMIFS(env_ac_ainah_r2!$I:$I,env_ac_ainah_r2!$D:$D,Data_Figure_1!$C36,env_ac_ainah_r2!$E:$E,Data_Figure_1!$A41,env_ac_ainah_r2!$F:$F,Data_Figure_1!$C38,env_ac_ainah_r2!$H:$H,Data_Figure_1!L40)</f>
        <v>53.7361</v>
      </c>
      <c r="M41" s="6">
        <f>SUMIFS(env_ac_ainah_r2!$I:$I,env_ac_ainah_r2!$D:$D,Data_Figure_1!$C36,env_ac_ainah_r2!$E:$E,Data_Figure_1!$A41,env_ac_ainah_r2!$F:$F,Data_Figure_1!$C38,env_ac_ainah_r2!$H:$H,Data_Figure_1!M40)</f>
        <v>51.193869999999997</v>
      </c>
      <c r="N41" s="6">
        <f>SUMIFS(env_ac_ainah_r2!$I:$I,env_ac_ainah_r2!$D:$D,Data_Figure_1!$C36,env_ac_ainah_r2!$E:$E,Data_Figure_1!$A41,env_ac_ainah_r2!$F:$F,Data_Figure_1!$C38,env_ac_ainah_r2!$H:$H,Data_Figure_1!N40)</f>
        <v>47.694240000000001</v>
      </c>
      <c r="O41" s="6">
        <f>SUMIFS(env_ac_ainah_r2!$I:$I,env_ac_ainah_r2!$D:$D,Data_Figure_1!$C36,env_ac_ainah_r2!$E:$E,Data_Figure_1!$A41,env_ac_ainah_r2!$F:$F,Data_Figure_1!$C38,env_ac_ainah_r2!$H:$H,Data_Figure_1!O40)</f>
        <v>42.710419999999999</v>
      </c>
      <c r="P41" s="6">
        <f>SUMIFS(env_ac_ainah_r2!$I:$I,env_ac_ainah_r2!$D:$D,Data_Figure_1!$C36,env_ac_ainah_r2!$E:$E,Data_Figure_1!$A41,env_ac_ainah_r2!$F:$F,Data_Figure_1!$C38,env_ac_ainah_r2!$H:$H,Data_Figure_1!P40)</f>
        <v>40.428449999999998</v>
      </c>
    </row>
    <row r="42" spans="1:16" x14ac:dyDescent="0.2">
      <c r="A42" s="2" t="s">
        <v>110</v>
      </c>
      <c r="B42" s="2" t="s">
        <v>117</v>
      </c>
      <c r="C42" s="6"/>
      <c r="D42" s="6"/>
      <c r="E42" s="6">
        <f>SUMIFS(env_ac_ainah_r2!$I:$I,env_ac_ainah_r2!$D:$D,Data_Figure_1!$C36,env_ac_ainah_r2!$E:$E,Data_Figure_1!$A42,env_ac_ainah_r2!$F:$F,Data_Figure_1!$C38,env_ac_ainah_r2!$H:$H,Data_Figure_1!E40)</f>
        <v>2090.4849800000002</v>
      </c>
      <c r="F42" s="6">
        <f>SUMIFS(env_ac_ainah_r2!$I:$I,env_ac_ainah_r2!$D:$D,Data_Figure_1!$C36,env_ac_ainah_r2!$E:$E,Data_Figure_1!$A42,env_ac_ainah_r2!$F:$F,Data_Figure_1!$C38,env_ac_ainah_r2!$H:$H,Data_Figure_1!F40)</f>
        <v>2029.5213799999999</v>
      </c>
      <c r="G42" s="6">
        <f>SUMIFS(env_ac_ainah_r2!$I:$I,env_ac_ainah_r2!$D:$D,Data_Figure_1!$C36,env_ac_ainah_r2!$E:$E,Data_Figure_1!$A42,env_ac_ainah_r2!$F:$F,Data_Figure_1!$C38,env_ac_ainah_r2!$H:$H,Data_Figure_1!G40)</f>
        <v>1834.5872999999999</v>
      </c>
      <c r="H42" s="6">
        <f>SUMIFS(env_ac_ainah_r2!$I:$I,env_ac_ainah_r2!$D:$D,Data_Figure_1!$C36,env_ac_ainah_r2!$E:$E,Data_Figure_1!$A42,env_ac_ainah_r2!$F:$F,Data_Figure_1!$C38,env_ac_ainah_r2!$H:$H,Data_Figure_1!H40)</f>
        <v>1671.1095299999999</v>
      </c>
      <c r="I42" s="6">
        <f>SUMIFS(env_ac_ainah_r2!$I:$I,env_ac_ainah_r2!$D:$D,Data_Figure_1!$C36,env_ac_ainah_r2!$E:$E,Data_Figure_1!$A42,env_ac_ainah_r2!$F:$F,Data_Figure_1!$C38,env_ac_ainah_r2!$H:$H,Data_Figure_1!I40)</f>
        <v>1615.6203800000001</v>
      </c>
      <c r="J42" s="6">
        <f>SUMIFS(env_ac_ainah_r2!$I:$I,env_ac_ainah_r2!$D:$D,Data_Figure_1!$C36,env_ac_ainah_r2!$E:$E,Data_Figure_1!$A42,env_ac_ainah_r2!$F:$F,Data_Figure_1!$C38,env_ac_ainah_r2!$H:$H,Data_Figure_1!J40)</f>
        <v>1601.2641900000001</v>
      </c>
      <c r="K42" s="6">
        <f>SUMIFS(env_ac_ainah_r2!$I:$I,env_ac_ainah_r2!$D:$D,Data_Figure_1!$C36,env_ac_ainah_r2!$E:$E,Data_Figure_1!$A42,env_ac_ainah_r2!$F:$F,Data_Figure_1!$C38,env_ac_ainah_r2!$H:$H,Data_Figure_1!K40)</f>
        <v>1558.8573699999999</v>
      </c>
      <c r="L42" s="6">
        <f>SUMIFS(env_ac_ainah_r2!$I:$I,env_ac_ainah_r2!$D:$D,Data_Figure_1!$C36,env_ac_ainah_r2!$E:$E,Data_Figure_1!$A42,env_ac_ainah_r2!$F:$F,Data_Figure_1!$C38,env_ac_ainah_r2!$H:$H,Data_Figure_1!L40)</f>
        <v>1545.8130799999999</v>
      </c>
      <c r="M42" s="6">
        <f>SUMIFS(env_ac_ainah_r2!$I:$I,env_ac_ainah_r2!$D:$D,Data_Figure_1!$C36,env_ac_ainah_r2!$E:$E,Data_Figure_1!$A42,env_ac_ainah_r2!$F:$F,Data_Figure_1!$C38,env_ac_ainah_r2!$H:$H,Data_Figure_1!M40)</f>
        <v>1508.21289</v>
      </c>
      <c r="N42" s="6">
        <f>SUMIFS(env_ac_ainah_r2!$I:$I,env_ac_ainah_r2!$D:$D,Data_Figure_1!$C36,env_ac_ainah_r2!$E:$E,Data_Figure_1!$A42,env_ac_ainah_r2!$F:$F,Data_Figure_1!$C38,env_ac_ainah_r2!$H:$H,Data_Figure_1!N40)</f>
        <v>1426.3708899999999</v>
      </c>
      <c r="O42" s="6">
        <f>SUMIFS(env_ac_ainah_r2!$I:$I,env_ac_ainah_r2!$D:$D,Data_Figure_1!$C36,env_ac_ainah_r2!$E:$E,Data_Figure_1!$A42,env_ac_ainah_r2!$F:$F,Data_Figure_1!$C38,env_ac_ainah_r2!$H:$H,Data_Figure_1!O40)</f>
        <v>1343.5011500000001</v>
      </c>
      <c r="P42" s="6">
        <f>SUMIFS(env_ac_ainah_r2!$I:$I,env_ac_ainah_r2!$D:$D,Data_Figure_1!$C36,env_ac_ainah_r2!$E:$E,Data_Figure_1!$A42,env_ac_ainah_r2!$F:$F,Data_Figure_1!$C38,env_ac_ainah_r2!$H:$H,Data_Figure_1!P40)</f>
        <v>1331.3801800000001</v>
      </c>
    </row>
    <row r="43" spans="1:16" x14ac:dyDescent="0.2">
      <c r="A43" s="2" t="s">
        <v>112</v>
      </c>
      <c r="B43" s="2" t="s">
        <v>116</v>
      </c>
      <c r="C43" s="6"/>
      <c r="D43" s="6"/>
      <c r="E43" s="6">
        <f>SUMIFS(env_ac_ainah_r2!$I:$I,env_ac_ainah_r2!$D:$D,Data_Figure_1!$C36,env_ac_ainah_r2!$E:$E,Data_Figure_1!$A43,env_ac_ainah_r2!$F:$F,Data_Figure_1!$C38,env_ac_ainah_r2!$H:$H,Data_Figure_1!E40)</f>
        <v>2949.2329800000002</v>
      </c>
      <c r="F43" s="6">
        <f>SUMIFS(env_ac_ainah_r2!$I:$I,env_ac_ainah_r2!$D:$D,Data_Figure_1!$C36,env_ac_ainah_r2!$E:$E,Data_Figure_1!$A43,env_ac_ainah_r2!$F:$F,Data_Figure_1!$C38,env_ac_ainah_r2!$H:$H,Data_Figure_1!F40)</f>
        <v>3135.3837699999999</v>
      </c>
      <c r="G43" s="6">
        <f>SUMIFS(env_ac_ainah_r2!$I:$I,env_ac_ainah_r2!$D:$D,Data_Figure_1!$C36,env_ac_ainah_r2!$E:$E,Data_Figure_1!$A43,env_ac_ainah_r2!$F:$F,Data_Figure_1!$C38,env_ac_ainah_r2!$H:$H,Data_Figure_1!G40)</f>
        <v>2696.15949</v>
      </c>
      <c r="H43" s="6">
        <f>SUMIFS(env_ac_ainah_r2!$I:$I,env_ac_ainah_r2!$D:$D,Data_Figure_1!$C36,env_ac_ainah_r2!$E:$E,Data_Figure_1!$A43,env_ac_ainah_r2!$F:$F,Data_Figure_1!$C38,env_ac_ainah_r2!$H:$H,Data_Figure_1!H40)</f>
        <v>2292.2734099999998</v>
      </c>
      <c r="I43" s="6">
        <f>SUMIFS(env_ac_ainah_r2!$I:$I,env_ac_ainah_r2!$D:$D,Data_Figure_1!$C36,env_ac_ainah_r2!$E:$E,Data_Figure_1!$A43,env_ac_ainah_r2!$F:$F,Data_Figure_1!$C38,env_ac_ainah_r2!$H:$H,Data_Figure_1!I40)</f>
        <v>2094.3746500000002</v>
      </c>
      <c r="J43" s="6">
        <f>SUMIFS(env_ac_ainah_r2!$I:$I,env_ac_ainah_r2!$D:$D,Data_Figure_1!$C36,env_ac_ainah_r2!$E:$E,Data_Figure_1!$A43,env_ac_ainah_r2!$F:$F,Data_Figure_1!$C38,env_ac_ainah_r2!$H:$H,Data_Figure_1!J40)</f>
        <v>1997.42146</v>
      </c>
      <c r="K43" s="6">
        <f>SUMIFS(env_ac_ainah_r2!$I:$I,env_ac_ainah_r2!$D:$D,Data_Figure_1!$C36,env_ac_ainah_r2!$E:$E,Data_Figure_1!$A43,env_ac_ainah_r2!$F:$F,Data_Figure_1!$C38,env_ac_ainah_r2!$H:$H,Data_Figure_1!K40)</f>
        <v>1564.0944300000001</v>
      </c>
      <c r="L43" s="6">
        <f>SUMIFS(env_ac_ainah_r2!$I:$I,env_ac_ainah_r2!$D:$D,Data_Figure_1!$C36,env_ac_ainah_r2!$E:$E,Data_Figure_1!$A43,env_ac_ainah_r2!$F:$F,Data_Figure_1!$C38,env_ac_ainah_r2!$H:$H,Data_Figure_1!L40)</f>
        <v>1518.1853699999999</v>
      </c>
      <c r="M43" s="6">
        <f>SUMIFS(env_ac_ainah_r2!$I:$I,env_ac_ainah_r2!$D:$D,Data_Figure_1!$C36,env_ac_ainah_r2!$E:$E,Data_Figure_1!$A43,env_ac_ainah_r2!$F:$F,Data_Figure_1!$C38,env_ac_ainah_r2!$H:$H,Data_Figure_1!M40)</f>
        <v>1350.33636</v>
      </c>
      <c r="N43" s="6">
        <f>SUMIFS(env_ac_ainah_r2!$I:$I,env_ac_ainah_r2!$D:$D,Data_Figure_1!$C36,env_ac_ainah_r2!$E:$E,Data_Figure_1!$A43,env_ac_ainah_r2!$F:$F,Data_Figure_1!$C38,env_ac_ainah_r2!$H:$H,Data_Figure_1!N40)</f>
        <v>1117.9331999999999</v>
      </c>
      <c r="O43" s="6">
        <f>SUMIFS(env_ac_ainah_r2!$I:$I,env_ac_ainah_r2!$D:$D,Data_Figure_1!$C36,env_ac_ainah_r2!$E:$E,Data_Figure_1!$A43,env_ac_ainah_r2!$F:$F,Data_Figure_1!$C38,env_ac_ainah_r2!$H:$H,Data_Figure_1!O40)</f>
        <v>929.65554999999995</v>
      </c>
      <c r="P43" s="6">
        <f>SUMIFS(env_ac_ainah_r2!$I:$I,env_ac_ainah_r2!$D:$D,Data_Figure_1!$C36,env_ac_ainah_r2!$E:$E,Data_Figure_1!$A43,env_ac_ainah_r2!$F:$F,Data_Figure_1!$C38,env_ac_ainah_r2!$H:$H,Data_Figure_1!P40)</f>
        <v>992.64649999999995</v>
      </c>
    </row>
    <row r="44" spans="1:16" x14ac:dyDescent="0.2">
      <c r="A44" s="2" t="s">
        <v>113</v>
      </c>
      <c r="B44" s="2" t="s">
        <v>115</v>
      </c>
      <c r="C44" s="7"/>
      <c r="D44" s="7"/>
      <c r="E44" s="6">
        <f>SUMIFS(env_ac_ainah_r2!$I:$I,env_ac_ainah_r2!$D:$D,Data_Figure_1!$C36,env_ac_ainah_r2!$E:$E,Data_Figure_1!$A44,env_ac_ainah_r2!$F:$F,Data_Figure_1!$C38,env_ac_ainah_r2!$H:$H,Data_Figure_1!E40)</f>
        <v>193.85636</v>
      </c>
      <c r="F44" s="6">
        <f>SUMIFS(env_ac_ainah_r2!$I:$I,env_ac_ainah_r2!$D:$D,Data_Figure_1!$C36,env_ac_ainah_r2!$E:$E,Data_Figure_1!$A44,env_ac_ainah_r2!$F:$F,Data_Figure_1!$C38,env_ac_ainah_r2!$H:$H,Data_Figure_1!F40)</f>
        <v>191.2466</v>
      </c>
      <c r="G44" s="6">
        <f>SUMIFS(env_ac_ainah_r2!$I:$I,env_ac_ainah_r2!$D:$D,Data_Figure_1!$C36,env_ac_ainah_r2!$E:$E,Data_Figure_1!$A44,env_ac_ainah_r2!$F:$F,Data_Figure_1!$C38,env_ac_ainah_r2!$H:$H,Data_Figure_1!G40)</f>
        <v>190.83328</v>
      </c>
      <c r="H44" s="6">
        <f>SUMIFS(env_ac_ainah_r2!$I:$I,env_ac_ainah_r2!$D:$D,Data_Figure_1!$C36,env_ac_ainah_r2!$E:$E,Data_Figure_1!$A44,env_ac_ainah_r2!$F:$F,Data_Figure_1!$C38,env_ac_ainah_r2!$H:$H,Data_Figure_1!H40)</f>
        <v>192.20240000000001</v>
      </c>
      <c r="I44" s="6">
        <f>SUMIFS(env_ac_ainah_r2!$I:$I,env_ac_ainah_r2!$D:$D,Data_Figure_1!$C36,env_ac_ainah_r2!$E:$E,Data_Figure_1!$A44,env_ac_ainah_r2!$F:$F,Data_Figure_1!$C38,env_ac_ainah_r2!$H:$H,Data_Figure_1!I40)</f>
        <v>165.16513</v>
      </c>
      <c r="J44" s="6">
        <f>SUMIFS(env_ac_ainah_r2!$I:$I,env_ac_ainah_r2!$D:$D,Data_Figure_1!$C36,env_ac_ainah_r2!$E:$E,Data_Figure_1!$A44,env_ac_ainah_r2!$F:$F,Data_Figure_1!$C38,env_ac_ainah_r2!$H:$H,Data_Figure_1!J40)</f>
        <v>162.2002</v>
      </c>
      <c r="K44" s="6">
        <f>SUMIFS(env_ac_ainah_r2!$I:$I,env_ac_ainah_r2!$D:$D,Data_Figure_1!$C36,env_ac_ainah_r2!$E:$E,Data_Figure_1!$A44,env_ac_ainah_r2!$F:$F,Data_Figure_1!$C38,env_ac_ainah_r2!$H:$H,Data_Figure_1!K40)</f>
        <v>161.90253000000001</v>
      </c>
      <c r="L44" s="6">
        <f>SUMIFS(env_ac_ainah_r2!$I:$I,env_ac_ainah_r2!$D:$D,Data_Figure_1!$C36,env_ac_ainah_r2!$E:$E,Data_Figure_1!$A44,env_ac_ainah_r2!$F:$F,Data_Figure_1!$C38,env_ac_ainah_r2!$H:$H,Data_Figure_1!L40)</f>
        <v>160.95418000000001</v>
      </c>
      <c r="M44" s="6">
        <f>SUMIFS(env_ac_ainah_r2!$I:$I,env_ac_ainah_r2!$D:$D,Data_Figure_1!$C36,env_ac_ainah_r2!$E:$E,Data_Figure_1!$A44,env_ac_ainah_r2!$F:$F,Data_Figure_1!$C38,env_ac_ainah_r2!$H:$H,Data_Figure_1!M40)</f>
        <v>155.81164000000001</v>
      </c>
      <c r="N44" s="6">
        <f>SUMIFS(env_ac_ainah_r2!$I:$I,env_ac_ainah_r2!$D:$D,Data_Figure_1!$C36,env_ac_ainah_r2!$E:$E,Data_Figure_1!$A44,env_ac_ainah_r2!$F:$F,Data_Figure_1!$C38,env_ac_ainah_r2!$H:$H,Data_Figure_1!N40)</f>
        <v>152.70317</v>
      </c>
      <c r="O44" s="6">
        <f>SUMIFS(env_ac_ainah_r2!$I:$I,env_ac_ainah_r2!$D:$D,Data_Figure_1!$C36,env_ac_ainah_r2!$E:$E,Data_Figure_1!$A44,env_ac_ainah_r2!$F:$F,Data_Figure_1!$C38,env_ac_ainah_r2!$H:$H,Data_Figure_1!O40)</f>
        <v>147.83051</v>
      </c>
      <c r="P44" s="6">
        <f>SUMIFS(env_ac_ainah_r2!$I:$I,env_ac_ainah_r2!$D:$D,Data_Figure_1!$C36,env_ac_ainah_r2!$E:$E,Data_Figure_1!$A44,env_ac_ainah_r2!$F:$F,Data_Figure_1!$C38,env_ac_ainah_r2!$H:$H,Data_Figure_1!P40)</f>
        <v>144.85063</v>
      </c>
    </row>
    <row r="45" spans="1:16" x14ac:dyDescent="0.2">
      <c r="A45" s="72" t="s">
        <v>83</v>
      </c>
      <c r="B45" s="72" t="s">
        <v>114</v>
      </c>
      <c r="C45" s="71"/>
      <c r="D45" s="71"/>
      <c r="E45" s="71">
        <f t="shared" ref="E45:P45" si="3">SUM(E41:E44)</f>
        <v>5321.7324399999998</v>
      </c>
      <c r="F45" s="71">
        <f t="shared" si="3"/>
        <v>5445.7346799999996</v>
      </c>
      <c r="G45" s="71">
        <f t="shared" si="3"/>
        <v>4792.7080999999998</v>
      </c>
      <c r="H45" s="71">
        <f t="shared" si="3"/>
        <v>4223.6253999999999</v>
      </c>
      <c r="I45" s="71">
        <f t="shared" si="3"/>
        <v>3934.5537200000003</v>
      </c>
      <c r="J45" s="71">
        <f t="shared" si="3"/>
        <v>3822.1904500000001</v>
      </c>
      <c r="K45" s="71">
        <f t="shared" si="3"/>
        <v>3342.0113099999999</v>
      </c>
      <c r="L45" s="71">
        <f t="shared" si="3"/>
        <v>3278.6887300000003</v>
      </c>
      <c r="M45" s="71">
        <f t="shared" si="3"/>
        <v>3065.55476</v>
      </c>
      <c r="N45" s="71">
        <f t="shared" si="3"/>
        <v>2744.7015000000001</v>
      </c>
      <c r="O45" s="71">
        <f t="shared" si="3"/>
        <v>2463.6976299999997</v>
      </c>
      <c r="P45" s="71">
        <f t="shared" si="3"/>
        <v>2509.3057599999997</v>
      </c>
    </row>
    <row r="46" spans="1:16" x14ac:dyDescent="0.2">
      <c r="A46" s="80"/>
      <c r="B46" s="80"/>
    </row>
    <row r="47" spans="1:16" x14ac:dyDescent="0.2">
      <c r="A47" s="1" t="s">
        <v>15</v>
      </c>
      <c r="B47" s="1"/>
      <c r="C47" s="3" t="s">
        <v>101</v>
      </c>
      <c r="D47" s="80" t="s">
        <v>102</v>
      </c>
      <c r="E47" s="62"/>
      <c r="F47" s="62"/>
      <c r="G47" s="62"/>
      <c r="H47" s="62"/>
      <c r="I47" s="62"/>
      <c r="J47" s="62"/>
      <c r="K47" s="62"/>
      <c r="L47" s="62"/>
      <c r="M47" s="62"/>
      <c r="N47" s="62"/>
      <c r="O47" s="62"/>
      <c r="P47" s="62"/>
    </row>
    <row r="48" spans="1:16" x14ac:dyDescent="0.2">
      <c r="A48" s="1" t="s">
        <v>14</v>
      </c>
      <c r="B48" s="1"/>
      <c r="C48" s="1" t="s">
        <v>94</v>
      </c>
      <c r="D48" s="62" t="s">
        <v>13</v>
      </c>
      <c r="E48" s="62"/>
      <c r="F48" s="62"/>
      <c r="G48" s="62"/>
      <c r="H48" s="62"/>
      <c r="I48" s="62"/>
      <c r="J48" s="62"/>
      <c r="K48" s="62"/>
      <c r="L48" s="62"/>
      <c r="M48" s="62"/>
      <c r="N48" s="62"/>
      <c r="O48" s="62"/>
      <c r="P48" s="62"/>
    </row>
    <row r="49" spans="1:16" x14ac:dyDescent="0.2">
      <c r="A49" s="1" t="s">
        <v>12</v>
      </c>
      <c r="B49" s="1"/>
      <c r="C49" s="1" t="s">
        <v>95</v>
      </c>
      <c r="D49" s="62" t="s">
        <v>96</v>
      </c>
      <c r="E49" s="62"/>
      <c r="F49" s="62"/>
      <c r="G49" s="62"/>
      <c r="H49" s="62"/>
      <c r="I49" s="62"/>
      <c r="J49" s="62"/>
      <c r="K49" s="62"/>
      <c r="L49" s="62"/>
      <c r="M49" s="62"/>
      <c r="N49" s="62"/>
      <c r="O49" s="62"/>
      <c r="P49" s="62"/>
    </row>
    <row r="50" spans="1:16" x14ac:dyDescent="0.2">
      <c r="A50" s="62"/>
      <c r="B50" s="62"/>
      <c r="C50" s="62"/>
      <c r="D50" s="62"/>
      <c r="E50" s="62"/>
      <c r="F50" s="62"/>
      <c r="G50" s="62"/>
      <c r="H50" s="62"/>
      <c r="I50" s="62"/>
      <c r="J50" s="62"/>
      <c r="K50" s="62"/>
      <c r="L50" s="62"/>
      <c r="M50" s="62"/>
      <c r="N50" s="62"/>
      <c r="O50" s="62"/>
      <c r="P50" s="62"/>
    </row>
    <row r="51" spans="1:16" x14ac:dyDescent="0.2">
      <c r="A51" s="2" t="s">
        <v>11</v>
      </c>
      <c r="B51" s="2"/>
      <c r="C51" s="69" t="s">
        <v>10</v>
      </c>
      <c r="D51" s="69" t="s">
        <v>9</v>
      </c>
      <c r="E51" s="69" t="s">
        <v>8</v>
      </c>
      <c r="F51" s="69" t="s">
        <v>7</v>
      </c>
      <c r="G51" s="69" t="s">
        <v>6</v>
      </c>
      <c r="H51" s="69" t="s">
        <v>5</v>
      </c>
      <c r="I51" s="69" t="s">
        <v>4</v>
      </c>
      <c r="J51" s="69" t="s">
        <v>3</v>
      </c>
      <c r="K51" s="69" t="s">
        <v>2</v>
      </c>
      <c r="L51" s="69" t="s">
        <v>1</v>
      </c>
      <c r="M51" s="69" t="s">
        <v>0</v>
      </c>
      <c r="N51" s="69" t="s">
        <v>31</v>
      </c>
      <c r="O51" s="69">
        <v>2020</v>
      </c>
      <c r="P51" s="69">
        <v>2021</v>
      </c>
    </row>
    <row r="52" spans="1:16" x14ac:dyDescent="0.2">
      <c r="A52" s="2" t="s">
        <v>111</v>
      </c>
      <c r="B52" s="2" t="s">
        <v>118</v>
      </c>
      <c r="C52" s="6"/>
      <c r="D52" s="6"/>
      <c r="E52" s="6">
        <f>SUMIFS(env_ac_ainah_r2!$I:$I,env_ac_ainah_r2!$D:$D,Data_Figure_1!$C47,env_ac_ainah_r2!$E:$E,Data_Figure_1!$A52,env_ac_ainah_r2!$F:$F,Data_Figure_1!$C49,env_ac_ainah_r2!$H:$H,Data_Figure_1!E51)</f>
        <v>300.17176000000001</v>
      </c>
      <c r="F52" s="6">
        <f>SUMIFS(env_ac_ainah_r2!$I:$I,env_ac_ainah_r2!$D:$D,Data_Figure_1!$C47,env_ac_ainah_r2!$E:$E,Data_Figure_1!$A52,env_ac_ainah_r2!$F:$F,Data_Figure_1!$C49,env_ac_ainah_r2!$H:$H,Data_Figure_1!F51)</f>
        <v>303.58922999999999</v>
      </c>
      <c r="G52" s="6">
        <f>SUMIFS(env_ac_ainah_r2!$I:$I,env_ac_ainah_r2!$D:$D,Data_Figure_1!$C47,env_ac_ainah_r2!$E:$E,Data_Figure_1!$A52,env_ac_ainah_r2!$F:$F,Data_Figure_1!$C49,env_ac_ainah_r2!$H:$H,Data_Figure_1!G51)</f>
        <v>293.93245000000002</v>
      </c>
      <c r="H52" s="6">
        <f>SUMIFS(env_ac_ainah_r2!$I:$I,env_ac_ainah_r2!$D:$D,Data_Figure_1!$C47,env_ac_ainah_r2!$E:$E,Data_Figure_1!$A52,env_ac_ainah_r2!$F:$F,Data_Figure_1!$C49,env_ac_ainah_r2!$H:$H,Data_Figure_1!H51)</f>
        <v>276.71346</v>
      </c>
      <c r="I52" s="6">
        <f>SUMIFS(env_ac_ainah_r2!$I:$I,env_ac_ainah_r2!$D:$D,Data_Figure_1!$C47,env_ac_ainah_r2!$E:$E,Data_Figure_1!$A52,env_ac_ainah_r2!$F:$F,Data_Figure_1!$C49,env_ac_ainah_r2!$H:$H,Data_Figure_1!I51)</f>
        <v>262.95269000000002</v>
      </c>
      <c r="J52" s="6">
        <f>SUMIFS(env_ac_ainah_r2!$I:$I,env_ac_ainah_r2!$D:$D,Data_Figure_1!$C47,env_ac_ainah_r2!$E:$E,Data_Figure_1!$A52,env_ac_ainah_r2!$F:$F,Data_Figure_1!$C49,env_ac_ainah_r2!$H:$H,Data_Figure_1!J51)</f>
        <v>262.95943</v>
      </c>
      <c r="K52" s="6">
        <f>SUMIFS(env_ac_ainah_r2!$I:$I,env_ac_ainah_r2!$D:$D,Data_Figure_1!$C47,env_ac_ainah_r2!$E:$E,Data_Figure_1!$A52,env_ac_ainah_r2!$F:$F,Data_Figure_1!$C49,env_ac_ainah_r2!$H:$H,Data_Figure_1!K51)</f>
        <v>244.04256000000001</v>
      </c>
      <c r="L52" s="6">
        <f>SUMIFS(env_ac_ainah_r2!$I:$I,env_ac_ainah_r2!$D:$D,Data_Figure_1!$C47,env_ac_ainah_r2!$E:$E,Data_Figure_1!$A52,env_ac_ainah_r2!$F:$F,Data_Figure_1!$C49,env_ac_ainah_r2!$H:$H,Data_Figure_1!L51)</f>
        <v>239.81352999999999</v>
      </c>
      <c r="M52" s="6">
        <f>SUMIFS(env_ac_ainah_r2!$I:$I,env_ac_ainah_r2!$D:$D,Data_Figure_1!$C47,env_ac_ainah_r2!$E:$E,Data_Figure_1!$A52,env_ac_ainah_r2!$F:$F,Data_Figure_1!$C49,env_ac_ainah_r2!$H:$H,Data_Figure_1!M51)</f>
        <v>232.05246</v>
      </c>
      <c r="N52" s="6">
        <f>SUMIFS(env_ac_ainah_r2!$I:$I,env_ac_ainah_r2!$D:$D,Data_Figure_1!$C47,env_ac_ainah_r2!$E:$E,Data_Figure_1!$A52,env_ac_ainah_r2!$F:$F,Data_Figure_1!$C49,env_ac_ainah_r2!$H:$H,Data_Figure_1!N51)</f>
        <v>213.98059000000001</v>
      </c>
      <c r="O52" s="6">
        <f>SUMIFS(env_ac_ainah_r2!$I:$I,env_ac_ainah_r2!$D:$D,Data_Figure_1!$C47,env_ac_ainah_r2!$E:$E,Data_Figure_1!$A52,env_ac_ainah_r2!$F:$F,Data_Figure_1!$C49,env_ac_ainah_r2!$H:$H,Data_Figure_1!O51)</f>
        <v>187.94414</v>
      </c>
      <c r="P52" s="6">
        <f>SUMIFS(env_ac_ainah_r2!$I:$I,env_ac_ainah_r2!$D:$D,Data_Figure_1!$C47,env_ac_ainah_r2!$E:$E,Data_Figure_1!$A52,env_ac_ainah_r2!$F:$F,Data_Figure_1!$C49,env_ac_ainah_r2!$H:$H,Data_Figure_1!P51)</f>
        <v>190.44532000000001</v>
      </c>
    </row>
    <row r="53" spans="1:16" x14ac:dyDescent="0.2">
      <c r="A53" s="2" t="s">
        <v>110</v>
      </c>
      <c r="B53" s="2" t="s">
        <v>117</v>
      </c>
      <c r="C53" s="6"/>
      <c r="D53" s="6"/>
      <c r="E53" s="6">
        <f>SUMIFS(env_ac_ainah_r2!$I:$I,env_ac_ainah_r2!$D:$D,Data_Figure_1!$C47,env_ac_ainah_r2!$E:$E,Data_Figure_1!$A53,env_ac_ainah_r2!$F:$F,Data_Figure_1!$C49,env_ac_ainah_r2!$H:$H,Data_Figure_1!E51)</f>
        <v>4023.36942</v>
      </c>
      <c r="F53" s="6">
        <f>SUMIFS(env_ac_ainah_r2!$I:$I,env_ac_ainah_r2!$D:$D,Data_Figure_1!$C47,env_ac_ainah_r2!$E:$E,Data_Figure_1!$A53,env_ac_ainah_r2!$F:$F,Data_Figure_1!$C49,env_ac_ainah_r2!$H:$H,Data_Figure_1!F51)</f>
        <v>3871.04396</v>
      </c>
      <c r="G53" s="6">
        <f>SUMIFS(env_ac_ainah_r2!$I:$I,env_ac_ainah_r2!$D:$D,Data_Figure_1!$C47,env_ac_ainah_r2!$E:$E,Data_Figure_1!$A53,env_ac_ainah_r2!$F:$F,Data_Figure_1!$C49,env_ac_ainah_r2!$H:$H,Data_Figure_1!G51)</f>
        <v>3605.2770099999998</v>
      </c>
      <c r="H53" s="6">
        <f>SUMIFS(env_ac_ainah_r2!$I:$I,env_ac_ainah_r2!$D:$D,Data_Figure_1!$C47,env_ac_ainah_r2!$E:$E,Data_Figure_1!$A53,env_ac_ainah_r2!$F:$F,Data_Figure_1!$C49,env_ac_ainah_r2!$H:$H,Data_Figure_1!H51)</f>
        <v>3459.0290399999999</v>
      </c>
      <c r="I53" s="6">
        <f>SUMIFS(env_ac_ainah_r2!$I:$I,env_ac_ainah_r2!$D:$D,Data_Figure_1!$C47,env_ac_ainah_r2!$E:$E,Data_Figure_1!$A53,env_ac_ainah_r2!$F:$F,Data_Figure_1!$C49,env_ac_ainah_r2!$H:$H,Data_Figure_1!I51)</f>
        <v>3377.8674299999998</v>
      </c>
      <c r="J53" s="6">
        <f>SUMIFS(env_ac_ainah_r2!$I:$I,env_ac_ainah_r2!$D:$D,Data_Figure_1!$C47,env_ac_ainah_r2!$E:$E,Data_Figure_1!$A53,env_ac_ainah_r2!$F:$F,Data_Figure_1!$C49,env_ac_ainah_r2!$H:$H,Data_Figure_1!J51)</f>
        <v>3348.7429099999999</v>
      </c>
      <c r="K53" s="6">
        <f>SUMIFS(env_ac_ainah_r2!$I:$I,env_ac_ainah_r2!$D:$D,Data_Figure_1!$C47,env_ac_ainah_r2!$E:$E,Data_Figure_1!$A53,env_ac_ainah_r2!$F:$F,Data_Figure_1!$C49,env_ac_ainah_r2!$H:$H,Data_Figure_1!K51)</f>
        <v>3315.09845</v>
      </c>
      <c r="L53" s="6">
        <f>SUMIFS(env_ac_ainah_r2!$I:$I,env_ac_ainah_r2!$D:$D,Data_Figure_1!$C47,env_ac_ainah_r2!$E:$E,Data_Figure_1!$A53,env_ac_ainah_r2!$F:$F,Data_Figure_1!$C49,env_ac_ainah_r2!$H:$H,Data_Figure_1!L51)</f>
        <v>3369.85509</v>
      </c>
      <c r="M53" s="6">
        <f>SUMIFS(env_ac_ainah_r2!$I:$I,env_ac_ainah_r2!$D:$D,Data_Figure_1!$C47,env_ac_ainah_r2!$E:$E,Data_Figure_1!$A53,env_ac_ainah_r2!$F:$F,Data_Figure_1!$C49,env_ac_ainah_r2!$H:$H,Data_Figure_1!M51)</f>
        <v>3268.8973099999998</v>
      </c>
      <c r="N53" s="6">
        <f>SUMIFS(env_ac_ainah_r2!$I:$I,env_ac_ainah_r2!$D:$D,Data_Figure_1!$C47,env_ac_ainah_r2!$E:$E,Data_Figure_1!$A53,env_ac_ainah_r2!$F:$F,Data_Figure_1!$C49,env_ac_ainah_r2!$H:$H,Data_Figure_1!N51)</f>
        <v>3196.8805000000002</v>
      </c>
      <c r="O53" s="6">
        <f>SUMIFS(env_ac_ainah_r2!$I:$I,env_ac_ainah_r2!$D:$D,Data_Figure_1!$C47,env_ac_ainah_r2!$E:$E,Data_Figure_1!$A53,env_ac_ainah_r2!$F:$F,Data_Figure_1!$C49,env_ac_ainah_r2!$H:$H,Data_Figure_1!O51)</f>
        <v>3058.0104200000001</v>
      </c>
      <c r="P53" s="6">
        <f>SUMIFS(env_ac_ainah_r2!$I:$I,env_ac_ainah_r2!$D:$D,Data_Figure_1!$C47,env_ac_ainah_r2!$E:$E,Data_Figure_1!$A53,env_ac_ainah_r2!$F:$F,Data_Figure_1!$C49,env_ac_ainah_r2!$H:$H,Data_Figure_1!P51)</f>
        <v>3210.69857</v>
      </c>
    </row>
    <row r="54" spans="1:16" x14ac:dyDescent="0.2">
      <c r="A54" s="2" t="s">
        <v>112</v>
      </c>
      <c r="B54" s="2" t="s">
        <v>116</v>
      </c>
      <c r="C54" s="6"/>
      <c r="D54" s="6"/>
      <c r="E54" s="6">
        <f>SUMIFS(env_ac_ainah_r2!$I:$I,env_ac_ainah_r2!$D:$D,Data_Figure_1!$C47,env_ac_ainah_r2!$E:$E,Data_Figure_1!$A54,env_ac_ainah_r2!$F:$F,Data_Figure_1!$C49,env_ac_ainah_r2!$H:$H,Data_Figure_1!E51)</f>
        <v>1869.1140700000001</v>
      </c>
      <c r="F54" s="6">
        <f>SUMIFS(env_ac_ainah_r2!$I:$I,env_ac_ainah_r2!$D:$D,Data_Figure_1!$C47,env_ac_ainah_r2!$E:$E,Data_Figure_1!$A54,env_ac_ainah_r2!$F:$F,Data_Figure_1!$C49,env_ac_ainah_r2!$H:$H,Data_Figure_1!F51)</f>
        <v>1866.8436200000001</v>
      </c>
      <c r="G54" s="6">
        <f>SUMIFS(env_ac_ainah_r2!$I:$I,env_ac_ainah_r2!$D:$D,Data_Figure_1!$C47,env_ac_ainah_r2!$E:$E,Data_Figure_1!$A54,env_ac_ainah_r2!$F:$F,Data_Figure_1!$C49,env_ac_ainah_r2!$H:$H,Data_Figure_1!G51)</f>
        <v>1824.6944100000001</v>
      </c>
      <c r="H54" s="6">
        <f>SUMIFS(env_ac_ainah_r2!$I:$I,env_ac_ainah_r2!$D:$D,Data_Figure_1!$C47,env_ac_ainah_r2!$E:$E,Data_Figure_1!$A54,env_ac_ainah_r2!$F:$F,Data_Figure_1!$C49,env_ac_ainah_r2!$H:$H,Data_Figure_1!H51)</f>
        <v>1675.88455</v>
      </c>
      <c r="I54" s="6">
        <f>SUMIFS(env_ac_ainah_r2!$I:$I,env_ac_ainah_r2!$D:$D,Data_Figure_1!$C47,env_ac_ainah_r2!$E:$E,Data_Figure_1!$A54,env_ac_ainah_r2!$F:$F,Data_Figure_1!$C49,env_ac_ainah_r2!$H:$H,Data_Figure_1!I51)</f>
        <v>1549.10481</v>
      </c>
      <c r="J54" s="6">
        <f>SUMIFS(env_ac_ainah_r2!$I:$I,env_ac_ainah_r2!$D:$D,Data_Figure_1!$C47,env_ac_ainah_r2!$E:$E,Data_Figure_1!$A54,env_ac_ainah_r2!$F:$F,Data_Figure_1!$C49,env_ac_ainah_r2!$H:$H,Data_Figure_1!J51)</f>
        <v>1500.67317</v>
      </c>
      <c r="K54" s="6">
        <f>SUMIFS(env_ac_ainah_r2!$I:$I,env_ac_ainah_r2!$D:$D,Data_Figure_1!$C47,env_ac_ainah_r2!$E:$E,Data_Figure_1!$A54,env_ac_ainah_r2!$F:$F,Data_Figure_1!$C49,env_ac_ainah_r2!$H:$H,Data_Figure_1!K51)</f>
        <v>1378.8567499999999</v>
      </c>
      <c r="L54" s="6">
        <f>SUMIFS(env_ac_ainah_r2!$I:$I,env_ac_ainah_r2!$D:$D,Data_Figure_1!$C47,env_ac_ainah_r2!$E:$E,Data_Figure_1!$A54,env_ac_ainah_r2!$F:$F,Data_Figure_1!$C49,env_ac_ainah_r2!$H:$H,Data_Figure_1!L51)</f>
        <v>1348.4254000000001</v>
      </c>
      <c r="M54" s="6">
        <f>SUMIFS(env_ac_ainah_r2!$I:$I,env_ac_ainah_r2!$D:$D,Data_Figure_1!$C47,env_ac_ainah_r2!$E:$E,Data_Figure_1!$A54,env_ac_ainah_r2!$F:$F,Data_Figure_1!$C49,env_ac_ainah_r2!$H:$H,Data_Figure_1!M51)</f>
        <v>1233.6443999999999</v>
      </c>
      <c r="N54" s="6">
        <f>SUMIFS(env_ac_ainah_r2!$I:$I,env_ac_ainah_r2!$D:$D,Data_Figure_1!$C47,env_ac_ainah_r2!$E:$E,Data_Figure_1!$A54,env_ac_ainah_r2!$F:$F,Data_Figure_1!$C49,env_ac_ainah_r2!$H:$H,Data_Figure_1!N51)</f>
        <v>1084.1833200000001</v>
      </c>
      <c r="O54" s="6">
        <f>SUMIFS(env_ac_ainah_r2!$I:$I,env_ac_ainah_r2!$D:$D,Data_Figure_1!$C47,env_ac_ainah_r2!$E:$E,Data_Figure_1!$A54,env_ac_ainah_r2!$F:$F,Data_Figure_1!$C49,env_ac_ainah_r2!$H:$H,Data_Figure_1!O51)</f>
        <v>940.76251000000002</v>
      </c>
      <c r="P54" s="6">
        <f>SUMIFS(env_ac_ainah_r2!$I:$I,env_ac_ainah_r2!$D:$D,Data_Figure_1!$C47,env_ac_ainah_r2!$E:$E,Data_Figure_1!$A54,env_ac_ainah_r2!$F:$F,Data_Figure_1!$C49,env_ac_ainah_r2!$H:$H,Data_Figure_1!P51)</f>
        <v>1001.82886</v>
      </c>
    </row>
    <row r="55" spans="1:16" x14ac:dyDescent="0.2">
      <c r="A55" s="2" t="s">
        <v>113</v>
      </c>
      <c r="B55" s="2" t="s">
        <v>115</v>
      </c>
      <c r="C55" s="7"/>
      <c r="D55" s="7"/>
      <c r="E55" s="6">
        <f>SUMIFS(env_ac_ainah_r2!$I:$I,env_ac_ainah_r2!$D:$D,Data_Figure_1!$C47,env_ac_ainah_r2!$E:$E,Data_Figure_1!$A55,env_ac_ainah_r2!$F:$F,Data_Figure_1!$C49,env_ac_ainah_r2!$H:$H,Data_Figure_1!E51)</f>
        <v>367.51497999999998</v>
      </c>
      <c r="F55" s="6">
        <f>SUMIFS(env_ac_ainah_r2!$I:$I,env_ac_ainah_r2!$D:$D,Data_Figure_1!$C47,env_ac_ainah_r2!$E:$E,Data_Figure_1!$A55,env_ac_ainah_r2!$F:$F,Data_Figure_1!$C49,env_ac_ainah_r2!$H:$H,Data_Figure_1!F51)</f>
        <v>345.31553000000002</v>
      </c>
      <c r="G55" s="6">
        <f>SUMIFS(env_ac_ainah_r2!$I:$I,env_ac_ainah_r2!$D:$D,Data_Figure_1!$C47,env_ac_ainah_r2!$E:$E,Data_Figure_1!$A55,env_ac_ainah_r2!$F:$F,Data_Figure_1!$C49,env_ac_ainah_r2!$H:$H,Data_Figure_1!G51)</f>
        <v>343.40365000000003</v>
      </c>
      <c r="H55" s="6">
        <f>SUMIFS(env_ac_ainah_r2!$I:$I,env_ac_ainah_r2!$D:$D,Data_Figure_1!$C47,env_ac_ainah_r2!$E:$E,Data_Figure_1!$A55,env_ac_ainah_r2!$F:$F,Data_Figure_1!$C49,env_ac_ainah_r2!$H:$H,Data_Figure_1!H51)</f>
        <v>340.00252999999998</v>
      </c>
      <c r="I55" s="6">
        <f>SUMIFS(env_ac_ainah_r2!$I:$I,env_ac_ainah_r2!$D:$D,Data_Figure_1!$C47,env_ac_ainah_r2!$E:$E,Data_Figure_1!$A55,env_ac_ainah_r2!$F:$F,Data_Figure_1!$C49,env_ac_ainah_r2!$H:$H,Data_Figure_1!I51)</f>
        <v>289.46301999999997</v>
      </c>
      <c r="J55" s="6">
        <f>SUMIFS(env_ac_ainah_r2!$I:$I,env_ac_ainah_r2!$D:$D,Data_Figure_1!$C47,env_ac_ainah_r2!$E:$E,Data_Figure_1!$A55,env_ac_ainah_r2!$F:$F,Data_Figure_1!$C49,env_ac_ainah_r2!$H:$H,Data_Figure_1!J51)</f>
        <v>286.16354000000001</v>
      </c>
      <c r="K55" s="6">
        <f>SUMIFS(env_ac_ainah_r2!$I:$I,env_ac_ainah_r2!$D:$D,Data_Figure_1!$C47,env_ac_ainah_r2!$E:$E,Data_Figure_1!$A55,env_ac_ainah_r2!$F:$F,Data_Figure_1!$C49,env_ac_ainah_r2!$H:$H,Data_Figure_1!K51)</f>
        <v>282.69950999999998</v>
      </c>
      <c r="L55" s="6">
        <f>SUMIFS(env_ac_ainah_r2!$I:$I,env_ac_ainah_r2!$D:$D,Data_Figure_1!$C47,env_ac_ainah_r2!$E:$E,Data_Figure_1!$A55,env_ac_ainah_r2!$F:$F,Data_Figure_1!$C49,env_ac_ainah_r2!$H:$H,Data_Figure_1!L51)</f>
        <v>279.83888000000002</v>
      </c>
      <c r="M55" s="6">
        <f>SUMIFS(env_ac_ainah_r2!$I:$I,env_ac_ainah_r2!$D:$D,Data_Figure_1!$C47,env_ac_ainah_r2!$E:$E,Data_Figure_1!$A55,env_ac_ainah_r2!$F:$F,Data_Figure_1!$C49,env_ac_ainah_r2!$H:$H,Data_Figure_1!M51)</f>
        <v>272.34562</v>
      </c>
      <c r="N55" s="6">
        <f>SUMIFS(env_ac_ainah_r2!$I:$I,env_ac_ainah_r2!$D:$D,Data_Figure_1!$C47,env_ac_ainah_r2!$E:$E,Data_Figure_1!$A55,env_ac_ainah_r2!$F:$F,Data_Figure_1!$C49,env_ac_ainah_r2!$H:$H,Data_Figure_1!N51)</f>
        <v>266.53852000000001</v>
      </c>
      <c r="O55" s="6">
        <f>SUMIFS(env_ac_ainah_r2!$I:$I,env_ac_ainah_r2!$D:$D,Data_Figure_1!$C47,env_ac_ainah_r2!$E:$E,Data_Figure_1!$A55,env_ac_ainah_r2!$F:$F,Data_Figure_1!$C49,env_ac_ainah_r2!$H:$H,Data_Figure_1!O51)</f>
        <v>246.9923</v>
      </c>
      <c r="P55" s="6">
        <f>SUMIFS(env_ac_ainah_r2!$I:$I,env_ac_ainah_r2!$D:$D,Data_Figure_1!$C47,env_ac_ainah_r2!$E:$E,Data_Figure_1!$A55,env_ac_ainah_r2!$F:$F,Data_Figure_1!$C49,env_ac_ainah_r2!$H:$H,Data_Figure_1!P51)</f>
        <v>239.92703</v>
      </c>
    </row>
    <row r="56" spans="1:16" x14ac:dyDescent="0.2">
      <c r="A56" s="72" t="s">
        <v>83</v>
      </c>
      <c r="B56" s="72" t="s">
        <v>114</v>
      </c>
      <c r="C56" s="71"/>
      <c r="D56" s="71"/>
      <c r="E56" s="71">
        <f t="shared" ref="E56:P56" si="4">SUM(E52:E55)</f>
        <v>6560.1702299999997</v>
      </c>
      <c r="F56" s="71">
        <f t="shared" si="4"/>
        <v>6386.79234</v>
      </c>
      <c r="G56" s="71">
        <f t="shared" si="4"/>
        <v>6067.3075200000003</v>
      </c>
      <c r="H56" s="71">
        <f t="shared" si="4"/>
        <v>5751.6295799999998</v>
      </c>
      <c r="I56" s="71">
        <f t="shared" si="4"/>
        <v>5479.3879500000003</v>
      </c>
      <c r="J56" s="71">
        <f t="shared" si="4"/>
        <v>5398.5390499999994</v>
      </c>
      <c r="K56" s="71">
        <f t="shared" si="4"/>
        <v>5220.6972700000006</v>
      </c>
      <c r="L56" s="71">
        <f t="shared" si="4"/>
        <v>5237.9329000000007</v>
      </c>
      <c r="M56" s="71">
        <f t="shared" si="4"/>
        <v>5006.9397899999994</v>
      </c>
      <c r="N56" s="71">
        <f t="shared" si="4"/>
        <v>4761.5829300000005</v>
      </c>
      <c r="O56" s="71">
        <f t="shared" si="4"/>
        <v>4433.7093700000005</v>
      </c>
      <c r="P56" s="71">
        <f t="shared" si="4"/>
        <v>4642.8997799999997</v>
      </c>
    </row>
    <row r="57" spans="1:16" x14ac:dyDescent="0.2">
      <c r="A57" s="80" t="s">
        <v>103</v>
      </c>
      <c r="B57" s="80"/>
      <c r="C57" s="73"/>
      <c r="D57" s="73"/>
      <c r="E57" s="73"/>
      <c r="F57" s="73"/>
      <c r="G57" s="73"/>
      <c r="H57" s="73"/>
      <c r="I57" s="73"/>
      <c r="J57" s="73"/>
      <c r="K57" s="73"/>
      <c r="L57" s="73"/>
      <c r="M57" s="73"/>
      <c r="N57" s="73"/>
      <c r="O57" s="73"/>
      <c r="P57" s="73"/>
    </row>
    <row r="58" spans="1:16" x14ac:dyDescent="0.2">
      <c r="A58" s="1" t="s">
        <v>15</v>
      </c>
      <c r="B58" s="1"/>
      <c r="C58" s="3" t="s">
        <v>105</v>
      </c>
      <c r="D58" s="80" t="s">
        <v>106</v>
      </c>
      <c r="E58" s="62"/>
      <c r="F58" s="62"/>
      <c r="G58" s="62"/>
      <c r="H58" s="62"/>
      <c r="I58" s="62"/>
      <c r="J58" s="62"/>
      <c r="K58" s="62"/>
      <c r="L58" s="62"/>
      <c r="M58" s="62"/>
      <c r="N58" s="62"/>
      <c r="O58" s="62"/>
      <c r="P58" s="62"/>
    </row>
    <row r="59" spans="1:16" x14ac:dyDescent="0.2">
      <c r="A59" s="1" t="s">
        <v>14</v>
      </c>
      <c r="B59" s="1"/>
      <c r="C59" s="1" t="s">
        <v>94</v>
      </c>
      <c r="D59" s="62" t="s">
        <v>13</v>
      </c>
      <c r="E59" s="62"/>
      <c r="F59" s="62"/>
      <c r="G59" s="62"/>
      <c r="H59" s="62"/>
      <c r="I59" s="62"/>
      <c r="J59" s="62"/>
      <c r="K59" s="62"/>
      <c r="L59" s="62"/>
      <c r="M59" s="62"/>
      <c r="N59" s="62"/>
      <c r="O59" s="62"/>
      <c r="P59" s="62"/>
    </row>
    <row r="60" spans="1:16" x14ac:dyDescent="0.2">
      <c r="A60" s="1" t="s">
        <v>12</v>
      </c>
      <c r="B60" s="1"/>
      <c r="C60" s="1" t="s">
        <v>95</v>
      </c>
      <c r="D60" s="62" t="s">
        <v>96</v>
      </c>
      <c r="E60" s="62"/>
      <c r="F60" s="62"/>
      <c r="G60" s="62"/>
      <c r="H60" s="62"/>
      <c r="I60" s="62"/>
      <c r="J60" s="62"/>
      <c r="K60" s="62"/>
      <c r="L60" s="62"/>
      <c r="M60" s="62"/>
      <c r="N60" s="62"/>
      <c r="O60" s="62"/>
      <c r="P60" s="62"/>
    </row>
    <row r="61" spans="1:16" ht="16.5" customHeight="1" x14ac:dyDescent="0.2">
      <c r="A61" s="62"/>
      <c r="B61" s="62"/>
      <c r="C61" s="62"/>
      <c r="D61" s="62"/>
      <c r="E61" s="62"/>
      <c r="F61" s="62"/>
      <c r="G61" s="62"/>
      <c r="H61" s="62"/>
      <c r="I61" s="62"/>
      <c r="J61" s="62"/>
      <c r="K61" s="62"/>
      <c r="L61" s="62"/>
      <c r="M61" s="62"/>
      <c r="N61" s="62"/>
      <c r="O61" s="62"/>
      <c r="P61" s="62"/>
    </row>
    <row r="62" spans="1:16" x14ac:dyDescent="0.2">
      <c r="A62" s="2" t="s">
        <v>11</v>
      </c>
      <c r="B62" s="2"/>
      <c r="C62" s="69" t="s">
        <v>10</v>
      </c>
      <c r="D62" s="69" t="s">
        <v>9</v>
      </c>
      <c r="E62" s="69" t="s">
        <v>8</v>
      </c>
      <c r="F62" s="69" t="s">
        <v>7</v>
      </c>
      <c r="G62" s="69" t="s">
        <v>6</v>
      </c>
      <c r="H62" s="69" t="s">
        <v>5</v>
      </c>
      <c r="I62" s="69" t="s">
        <v>4</v>
      </c>
      <c r="J62" s="69" t="s">
        <v>3</v>
      </c>
      <c r="K62" s="69" t="s">
        <v>2</v>
      </c>
      <c r="L62" s="69" t="s">
        <v>1</v>
      </c>
      <c r="M62" s="69" t="s">
        <v>0</v>
      </c>
      <c r="N62" s="69" t="s">
        <v>31</v>
      </c>
      <c r="O62" s="69">
        <v>2020</v>
      </c>
      <c r="P62" s="69">
        <v>2021</v>
      </c>
    </row>
    <row r="63" spans="1:16" x14ac:dyDescent="0.2">
      <c r="A63" s="2" t="s">
        <v>111</v>
      </c>
      <c r="B63" s="2" t="s">
        <v>118</v>
      </c>
      <c r="C63" s="6"/>
      <c r="D63" s="6"/>
      <c r="E63" s="6">
        <f>SUMIFS(env_ac_ainah_r2!$I:$I,env_ac_ainah_r2!$D:$D,Data_Figure_1!$C58,env_ac_ainah_r2!$E:$E,Data_Figure_1!$A63,env_ac_ainah_r2!$F:$F,Data_Figure_1!$C60,env_ac_ainah_r2!$H:$H,Data_Figure_1!E62)</f>
        <v>19.287410000000001</v>
      </c>
      <c r="F63" s="6">
        <f>SUMIFS(env_ac_ainah_r2!$I:$I,env_ac_ainah_r2!$D:$D,Data_Figure_1!$C58,env_ac_ainah_r2!$E:$E,Data_Figure_1!$A63,env_ac_ainah_r2!$F:$F,Data_Figure_1!$C60,env_ac_ainah_r2!$H:$H,Data_Figure_1!F62)</f>
        <v>20.27094</v>
      </c>
      <c r="G63" s="6">
        <f>SUMIFS(env_ac_ainah_r2!$I:$I,env_ac_ainah_r2!$D:$D,Data_Figure_1!$C58,env_ac_ainah_r2!$E:$E,Data_Figure_1!$A63,env_ac_ainah_r2!$F:$F,Data_Figure_1!$C60,env_ac_ainah_r2!$H:$H,Data_Figure_1!G62)</f>
        <v>17.9998</v>
      </c>
      <c r="H63" s="6">
        <f>SUMIFS(env_ac_ainah_r2!$I:$I,env_ac_ainah_r2!$D:$D,Data_Figure_1!$C58,env_ac_ainah_r2!$E:$E,Data_Figure_1!$A63,env_ac_ainah_r2!$F:$F,Data_Figure_1!$C60,env_ac_ainah_r2!$H:$H,Data_Figure_1!H62)</f>
        <v>17.461749999999999</v>
      </c>
      <c r="I63" s="6">
        <f>SUMIFS(env_ac_ainah_r2!$I:$I,env_ac_ainah_r2!$D:$D,Data_Figure_1!$C58,env_ac_ainah_r2!$E:$E,Data_Figure_1!$A63,env_ac_ainah_r2!$F:$F,Data_Figure_1!$C60,env_ac_ainah_r2!$H:$H,Data_Figure_1!I62)</f>
        <v>15.783060000000001</v>
      </c>
      <c r="J63" s="6">
        <f>SUMIFS(env_ac_ainah_r2!$I:$I,env_ac_ainah_r2!$D:$D,Data_Figure_1!$C58,env_ac_ainah_r2!$E:$E,Data_Figure_1!$A63,env_ac_ainah_r2!$F:$F,Data_Figure_1!$C60,env_ac_ainah_r2!$H:$H,Data_Figure_1!J62)</f>
        <v>15.205120000000001</v>
      </c>
      <c r="K63" s="6">
        <f>SUMIFS(env_ac_ainah_r2!$I:$I,env_ac_ainah_r2!$D:$D,Data_Figure_1!$C58,env_ac_ainah_r2!$E:$E,Data_Figure_1!$A63,env_ac_ainah_r2!$F:$F,Data_Figure_1!$C60,env_ac_ainah_r2!$H:$H,Data_Figure_1!K62)</f>
        <v>14.70829</v>
      </c>
      <c r="L63" s="6">
        <f>SUMIFS(env_ac_ainah_r2!$I:$I,env_ac_ainah_r2!$D:$D,Data_Figure_1!$C58,env_ac_ainah_r2!$E:$E,Data_Figure_1!$A63,env_ac_ainah_r2!$F:$F,Data_Figure_1!$C60,env_ac_ainah_r2!$H:$H,Data_Figure_1!L62)</f>
        <v>15.619149999999999</v>
      </c>
      <c r="M63" s="6">
        <f>SUMIFS(env_ac_ainah_r2!$I:$I,env_ac_ainah_r2!$D:$D,Data_Figure_1!$C58,env_ac_ainah_r2!$E:$E,Data_Figure_1!$A63,env_ac_ainah_r2!$F:$F,Data_Figure_1!$C60,env_ac_ainah_r2!$H:$H,Data_Figure_1!M62)</f>
        <v>16.425000000000001</v>
      </c>
      <c r="N63" s="6">
        <f>SUMIFS(env_ac_ainah_r2!$I:$I,env_ac_ainah_r2!$D:$D,Data_Figure_1!$C58,env_ac_ainah_r2!$E:$E,Data_Figure_1!$A63,env_ac_ainah_r2!$F:$F,Data_Figure_1!$C60,env_ac_ainah_r2!$H:$H,Data_Figure_1!N62)</f>
        <v>14.85289</v>
      </c>
      <c r="O63" s="6">
        <f>SUMIFS(env_ac_ainah_r2!$I:$I,env_ac_ainah_r2!$D:$D,Data_Figure_1!$C58,env_ac_ainah_r2!$E:$E,Data_Figure_1!$A63,env_ac_ainah_r2!$F:$F,Data_Figure_1!$C60,env_ac_ainah_r2!$H:$H,Data_Figure_1!O62)</f>
        <v>13.55226</v>
      </c>
      <c r="P63" s="6">
        <f>SUMIFS(env_ac_ainah_r2!$I:$I,env_ac_ainah_r2!$D:$D,Data_Figure_1!$C58,env_ac_ainah_r2!$E:$E,Data_Figure_1!$A63,env_ac_ainah_r2!$F:$F,Data_Figure_1!$C60,env_ac_ainah_r2!$H:$H,Data_Figure_1!P62)</f>
        <v>13.16248</v>
      </c>
    </row>
    <row r="64" spans="1:16" x14ac:dyDescent="0.2">
      <c r="A64" s="2" t="s">
        <v>110</v>
      </c>
      <c r="B64" s="2" t="s">
        <v>117</v>
      </c>
      <c r="C64" s="6"/>
      <c r="D64" s="6"/>
      <c r="E64" s="6">
        <f>SUMIFS(env_ac_ainah_r2!$I:$I,env_ac_ainah_r2!$D:$D,Data_Figure_1!$C58,env_ac_ainah_r2!$E:$E,Data_Figure_1!$A64,env_ac_ainah_r2!$F:$F,Data_Figure_1!$C60,env_ac_ainah_r2!$H:$H,Data_Figure_1!E62)</f>
        <v>153.21284</v>
      </c>
      <c r="F64" s="6">
        <f>SUMIFS(env_ac_ainah_r2!$I:$I,env_ac_ainah_r2!$D:$D,Data_Figure_1!$C58,env_ac_ainah_r2!$E:$E,Data_Figure_1!$A64,env_ac_ainah_r2!$F:$F,Data_Figure_1!$C60,env_ac_ainah_r2!$H:$H,Data_Figure_1!F62)</f>
        <v>146.48643999999999</v>
      </c>
      <c r="G64" s="6">
        <f>SUMIFS(env_ac_ainah_r2!$I:$I,env_ac_ainah_r2!$D:$D,Data_Figure_1!$C58,env_ac_ainah_r2!$E:$E,Data_Figure_1!$A64,env_ac_ainah_r2!$F:$F,Data_Figure_1!$C60,env_ac_ainah_r2!$H:$H,Data_Figure_1!G62)</f>
        <v>137.16060999999999</v>
      </c>
      <c r="H64" s="6">
        <f>SUMIFS(env_ac_ainah_r2!$I:$I,env_ac_ainah_r2!$D:$D,Data_Figure_1!$C58,env_ac_ainah_r2!$E:$E,Data_Figure_1!$A64,env_ac_ainah_r2!$F:$F,Data_Figure_1!$C60,env_ac_ainah_r2!$H:$H,Data_Figure_1!H62)</f>
        <v>127.94047</v>
      </c>
      <c r="I64" s="6">
        <f>SUMIFS(env_ac_ainah_r2!$I:$I,env_ac_ainah_r2!$D:$D,Data_Figure_1!$C58,env_ac_ainah_r2!$E:$E,Data_Figure_1!$A64,env_ac_ainah_r2!$F:$F,Data_Figure_1!$C60,env_ac_ainah_r2!$H:$H,Data_Figure_1!I62)</f>
        <v>127.78728</v>
      </c>
      <c r="J64" s="6">
        <f>SUMIFS(env_ac_ainah_r2!$I:$I,env_ac_ainah_r2!$D:$D,Data_Figure_1!$C58,env_ac_ainah_r2!$E:$E,Data_Figure_1!$A64,env_ac_ainah_r2!$F:$F,Data_Figure_1!$C60,env_ac_ainah_r2!$H:$H,Data_Figure_1!J62)</f>
        <v>129.48582999999999</v>
      </c>
      <c r="K64" s="6">
        <f>SUMIFS(env_ac_ainah_r2!$I:$I,env_ac_ainah_r2!$D:$D,Data_Figure_1!$C58,env_ac_ainah_r2!$E:$E,Data_Figure_1!$A64,env_ac_ainah_r2!$F:$F,Data_Figure_1!$C60,env_ac_ainah_r2!$H:$H,Data_Figure_1!K62)</f>
        <v>125.47781999999999</v>
      </c>
      <c r="L64" s="6">
        <f>SUMIFS(env_ac_ainah_r2!$I:$I,env_ac_ainah_r2!$D:$D,Data_Figure_1!$C58,env_ac_ainah_r2!$E:$E,Data_Figure_1!$A64,env_ac_ainah_r2!$F:$F,Data_Figure_1!$C60,env_ac_ainah_r2!$H:$H,Data_Figure_1!L62)</f>
        <v>126.71817</v>
      </c>
      <c r="M64" s="6">
        <f>SUMIFS(env_ac_ainah_r2!$I:$I,env_ac_ainah_r2!$D:$D,Data_Figure_1!$C58,env_ac_ainah_r2!$E:$E,Data_Figure_1!$A64,env_ac_ainah_r2!$F:$F,Data_Figure_1!$C60,env_ac_ainah_r2!$H:$H,Data_Figure_1!M62)</f>
        <v>125.40412999999999</v>
      </c>
      <c r="N64" s="6">
        <f>SUMIFS(env_ac_ainah_r2!$I:$I,env_ac_ainah_r2!$D:$D,Data_Figure_1!$C58,env_ac_ainah_r2!$E:$E,Data_Figure_1!$A64,env_ac_ainah_r2!$F:$F,Data_Figure_1!$C60,env_ac_ainah_r2!$H:$H,Data_Figure_1!N62)</f>
        <v>123.52330000000001</v>
      </c>
      <c r="O64" s="6">
        <f>SUMIFS(env_ac_ainah_r2!$I:$I,env_ac_ainah_r2!$D:$D,Data_Figure_1!$C58,env_ac_ainah_r2!$E:$E,Data_Figure_1!$A64,env_ac_ainah_r2!$F:$F,Data_Figure_1!$C60,env_ac_ainah_r2!$H:$H,Data_Figure_1!O62)</f>
        <v>116.54186</v>
      </c>
      <c r="P64" s="6">
        <f>SUMIFS(env_ac_ainah_r2!$I:$I,env_ac_ainah_r2!$D:$D,Data_Figure_1!$C58,env_ac_ainah_r2!$E:$E,Data_Figure_1!$A64,env_ac_ainah_r2!$F:$F,Data_Figure_1!$C60,env_ac_ainah_r2!$H:$H,Data_Figure_1!P62)</f>
        <v>122.69795000000001</v>
      </c>
    </row>
    <row r="65" spans="1:16" x14ac:dyDescent="0.2">
      <c r="A65" s="2" t="s">
        <v>112</v>
      </c>
      <c r="B65" s="2" t="s">
        <v>116</v>
      </c>
      <c r="C65" s="6"/>
      <c r="D65" s="6"/>
      <c r="E65" s="6">
        <f>SUMIFS(env_ac_ainah_r2!$I:$I,env_ac_ainah_r2!$D:$D,Data_Figure_1!$C58,env_ac_ainah_r2!$E:$E,Data_Figure_1!$A65,env_ac_ainah_r2!$F:$F,Data_Figure_1!$C60,env_ac_ainah_r2!$H:$H,Data_Figure_1!E62)</f>
        <v>54.241210000000002</v>
      </c>
      <c r="F65" s="6">
        <f>SUMIFS(env_ac_ainah_r2!$I:$I,env_ac_ainah_r2!$D:$D,Data_Figure_1!$C58,env_ac_ainah_r2!$E:$E,Data_Figure_1!$A65,env_ac_ainah_r2!$F:$F,Data_Figure_1!$C60,env_ac_ainah_r2!$H:$H,Data_Figure_1!F62)</f>
        <v>59.093820000000001</v>
      </c>
      <c r="G65" s="6">
        <f>SUMIFS(env_ac_ainah_r2!$I:$I,env_ac_ainah_r2!$D:$D,Data_Figure_1!$C58,env_ac_ainah_r2!$E:$E,Data_Figure_1!$A65,env_ac_ainah_r2!$F:$F,Data_Figure_1!$C60,env_ac_ainah_r2!$H:$H,Data_Figure_1!G62)</f>
        <v>48.400370000000002</v>
      </c>
      <c r="H65" s="6">
        <f>SUMIFS(env_ac_ainah_r2!$I:$I,env_ac_ainah_r2!$D:$D,Data_Figure_1!$C58,env_ac_ainah_r2!$E:$E,Data_Figure_1!$A65,env_ac_ainah_r2!$F:$F,Data_Figure_1!$C60,env_ac_ainah_r2!$H:$H,Data_Figure_1!H62)</f>
        <v>47.66865</v>
      </c>
      <c r="I65" s="6">
        <f>SUMIFS(env_ac_ainah_r2!$I:$I,env_ac_ainah_r2!$D:$D,Data_Figure_1!$C58,env_ac_ainah_r2!$E:$E,Data_Figure_1!$A65,env_ac_ainah_r2!$F:$F,Data_Figure_1!$C60,env_ac_ainah_r2!$H:$H,Data_Figure_1!I62)</f>
        <v>44.099049999999998</v>
      </c>
      <c r="J65" s="6">
        <f>SUMIFS(env_ac_ainah_r2!$I:$I,env_ac_ainah_r2!$D:$D,Data_Figure_1!$C58,env_ac_ainah_r2!$E:$E,Data_Figure_1!$A65,env_ac_ainah_r2!$F:$F,Data_Figure_1!$C60,env_ac_ainah_r2!$H:$H,Data_Figure_1!J62)</f>
        <v>37.27167</v>
      </c>
      <c r="K65" s="6">
        <f>SUMIFS(env_ac_ainah_r2!$I:$I,env_ac_ainah_r2!$D:$D,Data_Figure_1!$C58,env_ac_ainah_r2!$E:$E,Data_Figure_1!$A65,env_ac_ainah_r2!$F:$F,Data_Figure_1!$C60,env_ac_ainah_r2!$H:$H,Data_Figure_1!K62)</f>
        <v>33.491280000000003</v>
      </c>
      <c r="L65" s="6">
        <f>SUMIFS(env_ac_ainah_r2!$I:$I,env_ac_ainah_r2!$D:$D,Data_Figure_1!$C58,env_ac_ainah_r2!$E:$E,Data_Figure_1!$A65,env_ac_ainah_r2!$F:$F,Data_Figure_1!$C60,env_ac_ainah_r2!$H:$H,Data_Figure_1!L62)</f>
        <v>34.576779999999999</v>
      </c>
      <c r="M65" s="6">
        <f>SUMIFS(env_ac_ainah_r2!$I:$I,env_ac_ainah_r2!$D:$D,Data_Figure_1!$C58,env_ac_ainah_r2!$E:$E,Data_Figure_1!$A65,env_ac_ainah_r2!$F:$F,Data_Figure_1!$C60,env_ac_ainah_r2!$H:$H,Data_Figure_1!M62)</f>
        <v>31.877949999999998</v>
      </c>
      <c r="N65" s="6">
        <f>SUMIFS(env_ac_ainah_r2!$I:$I,env_ac_ainah_r2!$D:$D,Data_Figure_1!$C58,env_ac_ainah_r2!$E:$E,Data_Figure_1!$A65,env_ac_ainah_r2!$F:$F,Data_Figure_1!$C60,env_ac_ainah_r2!$H:$H,Data_Figure_1!N62)</f>
        <v>27.840789999999998</v>
      </c>
      <c r="O65" s="6">
        <f>SUMIFS(env_ac_ainah_r2!$I:$I,env_ac_ainah_r2!$D:$D,Data_Figure_1!$C58,env_ac_ainah_r2!$E:$E,Data_Figure_1!$A65,env_ac_ainah_r2!$F:$F,Data_Figure_1!$C60,env_ac_ainah_r2!$H:$H,Data_Figure_1!O62)</f>
        <v>25.187100000000001</v>
      </c>
      <c r="P65" s="6">
        <f>SUMIFS(env_ac_ainah_r2!$I:$I,env_ac_ainah_r2!$D:$D,Data_Figure_1!$C58,env_ac_ainah_r2!$E:$E,Data_Figure_1!$A65,env_ac_ainah_r2!$F:$F,Data_Figure_1!$C60,env_ac_ainah_r2!$H:$H,Data_Figure_1!P62)</f>
        <v>27.243469999999999</v>
      </c>
    </row>
    <row r="66" spans="1:16" x14ac:dyDescent="0.2">
      <c r="A66" s="2" t="s">
        <v>113</v>
      </c>
      <c r="B66" s="2" t="s">
        <v>115</v>
      </c>
      <c r="C66" s="7"/>
      <c r="D66" s="7"/>
      <c r="E66" s="6">
        <f>SUMIFS(env_ac_ainah_r2!$I:$I,env_ac_ainah_r2!$D:$D,Data_Figure_1!$C58,env_ac_ainah_r2!$E:$E,Data_Figure_1!$A66,env_ac_ainah_r2!$F:$F,Data_Figure_1!$C60,env_ac_ainah_r2!$H:$H,Data_Figure_1!E62)</f>
        <v>24.89734</v>
      </c>
      <c r="F66" s="6">
        <f>SUMIFS(env_ac_ainah_r2!$I:$I,env_ac_ainah_r2!$D:$D,Data_Figure_1!$C58,env_ac_ainah_r2!$E:$E,Data_Figure_1!$A66,env_ac_ainah_r2!$F:$F,Data_Figure_1!$C60,env_ac_ainah_r2!$H:$H,Data_Figure_1!F62)</f>
        <v>24.533760000000001</v>
      </c>
      <c r="G66" s="6">
        <f>SUMIFS(env_ac_ainah_r2!$I:$I,env_ac_ainah_r2!$D:$D,Data_Figure_1!$C58,env_ac_ainah_r2!$E:$E,Data_Figure_1!$A66,env_ac_ainah_r2!$F:$F,Data_Figure_1!$C60,env_ac_ainah_r2!$H:$H,Data_Figure_1!G62)</f>
        <v>24.7</v>
      </c>
      <c r="H66" s="6">
        <f>SUMIFS(env_ac_ainah_r2!$I:$I,env_ac_ainah_r2!$D:$D,Data_Figure_1!$C58,env_ac_ainah_r2!$E:$E,Data_Figure_1!$A66,env_ac_ainah_r2!$F:$F,Data_Figure_1!$C60,env_ac_ainah_r2!$H:$H,Data_Figure_1!H62)</f>
        <v>22.779920000000001</v>
      </c>
      <c r="I66" s="6">
        <f>SUMIFS(env_ac_ainah_r2!$I:$I,env_ac_ainah_r2!$D:$D,Data_Figure_1!$C58,env_ac_ainah_r2!$E:$E,Data_Figure_1!$A66,env_ac_ainah_r2!$F:$F,Data_Figure_1!$C60,env_ac_ainah_r2!$H:$H,Data_Figure_1!I62)</f>
        <v>21.51839</v>
      </c>
      <c r="J66" s="6">
        <f>SUMIFS(env_ac_ainah_r2!$I:$I,env_ac_ainah_r2!$D:$D,Data_Figure_1!$C58,env_ac_ainah_r2!$E:$E,Data_Figure_1!$A66,env_ac_ainah_r2!$F:$F,Data_Figure_1!$C60,env_ac_ainah_r2!$H:$H,Data_Figure_1!J62)</f>
        <v>21.818709999999999</v>
      </c>
      <c r="K66" s="6">
        <f>SUMIFS(env_ac_ainah_r2!$I:$I,env_ac_ainah_r2!$D:$D,Data_Figure_1!$C58,env_ac_ainah_r2!$E:$E,Data_Figure_1!$A66,env_ac_ainah_r2!$F:$F,Data_Figure_1!$C60,env_ac_ainah_r2!$H:$H,Data_Figure_1!K62)</f>
        <v>22.042590000000001</v>
      </c>
      <c r="L66" s="6">
        <f>SUMIFS(env_ac_ainah_r2!$I:$I,env_ac_ainah_r2!$D:$D,Data_Figure_1!$C58,env_ac_ainah_r2!$E:$E,Data_Figure_1!$A66,env_ac_ainah_r2!$F:$F,Data_Figure_1!$C60,env_ac_ainah_r2!$H:$H,Data_Figure_1!L62)</f>
        <v>22.234929999999999</v>
      </c>
      <c r="M66" s="6">
        <f>SUMIFS(env_ac_ainah_r2!$I:$I,env_ac_ainah_r2!$D:$D,Data_Figure_1!$C58,env_ac_ainah_r2!$E:$E,Data_Figure_1!$A66,env_ac_ainah_r2!$F:$F,Data_Figure_1!$C60,env_ac_ainah_r2!$H:$H,Data_Figure_1!M62)</f>
        <v>22.314409999999999</v>
      </c>
      <c r="N66" s="6">
        <f>SUMIFS(env_ac_ainah_r2!$I:$I,env_ac_ainah_r2!$D:$D,Data_Figure_1!$C58,env_ac_ainah_r2!$E:$E,Data_Figure_1!$A66,env_ac_ainah_r2!$F:$F,Data_Figure_1!$C60,env_ac_ainah_r2!$H:$H,Data_Figure_1!N62)</f>
        <v>22.229099999999999</v>
      </c>
      <c r="O66" s="6">
        <f>SUMIFS(env_ac_ainah_r2!$I:$I,env_ac_ainah_r2!$D:$D,Data_Figure_1!$C58,env_ac_ainah_r2!$E:$E,Data_Figure_1!$A66,env_ac_ainah_r2!$F:$F,Data_Figure_1!$C60,env_ac_ainah_r2!$H:$H,Data_Figure_1!O62)</f>
        <v>20.137830000000001</v>
      </c>
      <c r="P66" s="6">
        <f>SUMIFS(env_ac_ainah_r2!$I:$I,env_ac_ainah_r2!$D:$D,Data_Figure_1!$C58,env_ac_ainah_r2!$E:$E,Data_Figure_1!$A66,env_ac_ainah_r2!$F:$F,Data_Figure_1!$C60,env_ac_ainah_r2!$H:$H,Data_Figure_1!P62)</f>
        <v>20.408439999999999</v>
      </c>
    </row>
    <row r="67" spans="1:16" x14ac:dyDescent="0.2">
      <c r="A67" s="72" t="s">
        <v>83</v>
      </c>
      <c r="B67" s="72" t="s">
        <v>114</v>
      </c>
      <c r="C67" s="71"/>
      <c r="D67" s="71"/>
      <c r="E67" s="71">
        <f t="shared" ref="E67:P67" si="5">SUM(E63:E66)</f>
        <v>251.6388</v>
      </c>
      <c r="F67" s="71">
        <f t="shared" si="5"/>
        <v>250.38495999999998</v>
      </c>
      <c r="G67" s="71">
        <f t="shared" si="5"/>
        <v>228.26077999999998</v>
      </c>
      <c r="H67" s="71">
        <f t="shared" si="5"/>
        <v>215.85079000000002</v>
      </c>
      <c r="I67" s="71">
        <f t="shared" si="5"/>
        <v>209.18778</v>
      </c>
      <c r="J67" s="71">
        <f t="shared" si="5"/>
        <v>203.78133</v>
      </c>
      <c r="K67" s="71">
        <f t="shared" si="5"/>
        <v>195.71997999999999</v>
      </c>
      <c r="L67" s="71">
        <f t="shared" si="5"/>
        <v>199.14903000000001</v>
      </c>
      <c r="M67" s="71">
        <f t="shared" si="5"/>
        <v>196.02149</v>
      </c>
      <c r="N67" s="71">
        <f t="shared" si="5"/>
        <v>188.44607999999999</v>
      </c>
      <c r="O67" s="71">
        <f t="shared" si="5"/>
        <v>175.41905000000003</v>
      </c>
      <c r="P67" s="71">
        <f t="shared" si="5"/>
        <v>183.51233999999999</v>
      </c>
    </row>
    <row r="68" spans="1:16" x14ac:dyDescent="0.2">
      <c r="A68" s="80" t="s">
        <v>103</v>
      </c>
      <c r="B68" s="80"/>
      <c r="C68" s="62"/>
      <c r="D68" s="62"/>
      <c r="E68" s="62"/>
      <c r="F68" s="62"/>
      <c r="G68" s="62"/>
      <c r="H68" s="62"/>
      <c r="I68" s="62"/>
      <c r="J68" s="62"/>
      <c r="K68" s="62"/>
      <c r="L68" s="62"/>
      <c r="M68" s="62"/>
      <c r="N68" s="62"/>
      <c r="O68" s="62"/>
      <c r="P68" s="62"/>
    </row>
    <row r="69" spans="1:16" x14ac:dyDescent="0.2">
      <c r="A69" s="1" t="s">
        <v>15</v>
      </c>
      <c r="B69" s="1"/>
      <c r="C69" s="3" t="s">
        <v>107</v>
      </c>
      <c r="D69" s="3" t="s">
        <v>108</v>
      </c>
      <c r="E69" s="62"/>
      <c r="F69" s="62"/>
      <c r="G69" s="62"/>
      <c r="H69" s="62"/>
      <c r="I69" s="62"/>
      <c r="J69" s="62"/>
      <c r="K69" s="62"/>
      <c r="L69" s="62"/>
      <c r="M69" s="62"/>
      <c r="N69" s="62"/>
      <c r="O69" s="62"/>
      <c r="P69" s="62"/>
    </row>
    <row r="70" spans="1:16" x14ac:dyDescent="0.2">
      <c r="A70" s="1" t="s">
        <v>14</v>
      </c>
      <c r="B70" s="1"/>
      <c r="C70" s="1" t="s">
        <v>94</v>
      </c>
      <c r="D70" s="62" t="s">
        <v>13</v>
      </c>
      <c r="E70" s="62"/>
      <c r="F70" s="62"/>
      <c r="G70" s="62"/>
      <c r="H70" s="62"/>
      <c r="I70" s="62"/>
      <c r="J70" s="62"/>
      <c r="K70" s="62"/>
      <c r="L70" s="62"/>
      <c r="M70" s="62"/>
      <c r="N70" s="62"/>
      <c r="O70" s="62"/>
      <c r="P70" s="62"/>
    </row>
    <row r="71" spans="1:16" x14ac:dyDescent="0.2">
      <c r="A71" s="1" t="s">
        <v>12</v>
      </c>
      <c r="B71" s="1"/>
      <c r="C71" s="1" t="s">
        <v>95</v>
      </c>
      <c r="D71" s="62" t="s">
        <v>96</v>
      </c>
      <c r="E71" s="62"/>
      <c r="F71" s="62"/>
      <c r="G71" s="62"/>
      <c r="H71" s="62"/>
      <c r="I71" s="62"/>
      <c r="J71" s="62"/>
      <c r="K71" s="62"/>
      <c r="L71" s="62"/>
      <c r="M71" s="62"/>
      <c r="N71" s="62"/>
      <c r="O71" s="62"/>
      <c r="P71" s="62"/>
    </row>
    <row r="72" spans="1:16" x14ac:dyDescent="0.2">
      <c r="A72" s="62"/>
      <c r="B72" s="62"/>
      <c r="C72" s="62"/>
      <c r="D72" s="62"/>
      <c r="E72" s="62"/>
      <c r="F72" s="62"/>
      <c r="G72" s="62"/>
      <c r="H72" s="62"/>
      <c r="I72" s="62"/>
      <c r="J72" s="62"/>
      <c r="K72" s="62"/>
      <c r="L72" s="62"/>
      <c r="M72" s="62"/>
      <c r="N72" s="62"/>
      <c r="O72" s="62"/>
      <c r="P72" s="62"/>
    </row>
    <row r="73" spans="1:16" x14ac:dyDescent="0.2">
      <c r="A73" s="2" t="s">
        <v>11</v>
      </c>
      <c r="B73" s="2"/>
      <c r="C73" s="69" t="s">
        <v>10</v>
      </c>
      <c r="D73" s="69" t="s">
        <v>9</v>
      </c>
      <c r="E73" s="69" t="s">
        <v>8</v>
      </c>
      <c r="F73" s="69" t="s">
        <v>7</v>
      </c>
      <c r="G73" s="69" t="s">
        <v>6</v>
      </c>
      <c r="H73" s="69" t="s">
        <v>5</v>
      </c>
      <c r="I73" s="69" t="s">
        <v>4</v>
      </c>
      <c r="J73" s="69" t="s">
        <v>3</v>
      </c>
      <c r="K73" s="69" t="s">
        <v>2</v>
      </c>
      <c r="L73" s="69" t="s">
        <v>1</v>
      </c>
      <c r="M73" s="69" t="s">
        <v>0</v>
      </c>
      <c r="N73" s="69" t="s">
        <v>31</v>
      </c>
      <c r="O73" s="69">
        <v>2020</v>
      </c>
      <c r="P73" s="69">
        <v>2021</v>
      </c>
    </row>
    <row r="74" spans="1:16" x14ac:dyDescent="0.2">
      <c r="A74" s="2" t="s">
        <v>111</v>
      </c>
      <c r="B74" s="2" t="s">
        <v>118</v>
      </c>
      <c r="C74" s="6"/>
      <c r="D74" s="6"/>
      <c r="E74" s="6">
        <f>SUMIFS(env_ac_ainah_r2!$I:$I,env_ac_ainah_r2!$D:$D,Data_Figure_1!$C69,env_ac_ainah_r2!$E:$E,Data_Figure_1!$A74,env_ac_ainah_r2!$F:$F,Data_Figure_1!$C71,env_ac_ainah_r2!$H:$H,Data_Figure_1!E73)</f>
        <v>100.57088</v>
      </c>
      <c r="F74" s="6">
        <f>SUMIFS(env_ac_ainah_r2!$I:$I,env_ac_ainah_r2!$D:$D,Data_Figure_1!$C69,env_ac_ainah_r2!$E:$E,Data_Figure_1!$A74,env_ac_ainah_r2!$F:$F,Data_Figure_1!$C71,env_ac_ainah_r2!$H:$H,Data_Figure_1!F73)</f>
        <v>104.9766</v>
      </c>
      <c r="G74" s="6">
        <f>SUMIFS(env_ac_ainah_r2!$I:$I,env_ac_ainah_r2!$D:$D,Data_Figure_1!$C69,env_ac_ainah_r2!$E:$E,Data_Figure_1!$A74,env_ac_ainah_r2!$F:$F,Data_Figure_1!$C71,env_ac_ainah_r2!$H:$H,Data_Figure_1!G73)</f>
        <v>97.62903</v>
      </c>
      <c r="H74" s="6">
        <f>SUMIFS(env_ac_ainah_r2!$I:$I,env_ac_ainah_r2!$D:$D,Data_Figure_1!$C69,env_ac_ainah_r2!$E:$E,Data_Figure_1!$A74,env_ac_ainah_r2!$F:$F,Data_Figure_1!$C71,env_ac_ainah_r2!$H:$H,Data_Figure_1!H73)</f>
        <v>94.227999999999994</v>
      </c>
      <c r="I74" s="6">
        <f>SUMIFS(env_ac_ainah_r2!$I:$I,env_ac_ainah_r2!$D:$D,Data_Figure_1!$C69,env_ac_ainah_r2!$E:$E,Data_Figure_1!$A74,env_ac_ainah_r2!$F:$F,Data_Figure_1!$C71,env_ac_ainah_r2!$H:$H,Data_Figure_1!I73)</f>
        <v>90.735749999999996</v>
      </c>
      <c r="J74" s="6">
        <f>SUMIFS(env_ac_ainah_r2!$I:$I,env_ac_ainah_r2!$D:$D,Data_Figure_1!$C69,env_ac_ainah_r2!$E:$E,Data_Figure_1!$A74,env_ac_ainah_r2!$F:$F,Data_Figure_1!$C71,env_ac_ainah_r2!$H:$H,Data_Figure_1!J73)</f>
        <v>91.238730000000004</v>
      </c>
      <c r="K74" s="6">
        <f>SUMIFS(env_ac_ainah_r2!$I:$I,env_ac_ainah_r2!$D:$D,Data_Figure_1!$C69,env_ac_ainah_r2!$E:$E,Data_Figure_1!$A74,env_ac_ainah_r2!$F:$F,Data_Figure_1!$C71,env_ac_ainah_r2!$H:$H,Data_Figure_1!K73)</f>
        <v>87.618679999999998</v>
      </c>
      <c r="L74" s="6">
        <f>SUMIFS(env_ac_ainah_r2!$I:$I,env_ac_ainah_r2!$D:$D,Data_Figure_1!$C69,env_ac_ainah_r2!$E:$E,Data_Figure_1!$A74,env_ac_ainah_r2!$F:$F,Data_Figure_1!$C71,env_ac_ainah_r2!$H:$H,Data_Figure_1!L73)</f>
        <v>91.10333</v>
      </c>
      <c r="M74" s="6">
        <f>SUMIFS(env_ac_ainah_r2!$I:$I,env_ac_ainah_r2!$D:$D,Data_Figure_1!$C69,env_ac_ainah_r2!$E:$E,Data_Figure_1!$A74,env_ac_ainah_r2!$F:$F,Data_Figure_1!$C71,env_ac_ainah_r2!$H:$H,Data_Figure_1!M73)</f>
        <v>95.077889999999996</v>
      </c>
      <c r="N74" s="6">
        <f>SUMIFS(env_ac_ainah_r2!$I:$I,env_ac_ainah_r2!$D:$D,Data_Figure_1!$C69,env_ac_ainah_r2!$E:$E,Data_Figure_1!$A74,env_ac_ainah_r2!$F:$F,Data_Figure_1!$C71,env_ac_ainah_r2!$H:$H,Data_Figure_1!N73)</f>
        <v>91.868070000000003</v>
      </c>
      <c r="O74" s="6">
        <f>SUMIFS(env_ac_ainah_r2!$I:$I,env_ac_ainah_r2!$D:$D,Data_Figure_1!$C69,env_ac_ainah_r2!$E:$E,Data_Figure_1!$A74,env_ac_ainah_r2!$F:$F,Data_Figure_1!$C71,env_ac_ainah_r2!$H:$H,Data_Figure_1!O73)</f>
        <v>84.595200000000006</v>
      </c>
      <c r="P74" s="6">
        <f>SUMIFS(env_ac_ainah_r2!$I:$I,env_ac_ainah_r2!$D:$D,Data_Figure_1!$C69,env_ac_ainah_r2!$E:$E,Data_Figure_1!$A74,env_ac_ainah_r2!$F:$F,Data_Figure_1!$C71,env_ac_ainah_r2!$H:$H,Data_Figure_1!P73)</f>
        <v>85.735730000000004</v>
      </c>
    </row>
    <row r="75" spans="1:16" x14ac:dyDescent="0.2">
      <c r="A75" s="2" t="s">
        <v>110</v>
      </c>
      <c r="B75" s="2" t="s">
        <v>117</v>
      </c>
      <c r="C75" s="6"/>
      <c r="D75" s="6"/>
      <c r="E75" s="6">
        <f>SUMIFS(env_ac_ainah_r2!$I:$I,env_ac_ainah_r2!$D:$D,Data_Figure_1!$C69,env_ac_ainah_r2!$E:$E,Data_Figure_1!$A75,env_ac_ainah_r2!$F:$F,Data_Figure_1!$C71,env_ac_ainah_r2!$H:$H,Data_Figure_1!E73)</f>
        <v>219.35484</v>
      </c>
      <c r="F75" s="6">
        <f>SUMIFS(env_ac_ainah_r2!$I:$I,env_ac_ainah_r2!$D:$D,Data_Figure_1!$C69,env_ac_ainah_r2!$E:$E,Data_Figure_1!$A75,env_ac_ainah_r2!$F:$F,Data_Figure_1!$C71,env_ac_ainah_r2!$H:$H,Data_Figure_1!F73)</f>
        <v>210.50640999999999</v>
      </c>
      <c r="G75" s="6">
        <f>SUMIFS(env_ac_ainah_r2!$I:$I,env_ac_ainah_r2!$D:$D,Data_Figure_1!$C69,env_ac_ainah_r2!$E:$E,Data_Figure_1!$A75,env_ac_ainah_r2!$F:$F,Data_Figure_1!$C71,env_ac_ainah_r2!$H:$H,Data_Figure_1!G73)</f>
        <v>197.1086</v>
      </c>
      <c r="H75" s="6">
        <f>SUMIFS(env_ac_ainah_r2!$I:$I,env_ac_ainah_r2!$D:$D,Data_Figure_1!$C69,env_ac_ainah_r2!$E:$E,Data_Figure_1!$A75,env_ac_ainah_r2!$F:$F,Data_Figure_1!$C71,env_ac_ainah_r2!$H:$H,Data_Figure_1!H73)</f>
        <v>185.41807</v>
      </c>
      <c r="I75" s="6">
        <f>SUMIFS(env_ac_ainah_r2!$I:$I,env_ac_ainah_r2!$D:$D,Data_Figure_1!$C69,env_ac_ainah_r2!$E:$E,Data_Figure_1!$A75,env_ac_ainah_r2!$F:$F,Data_Figure_1!$C71,env_ac_ainah_r2!$H:$H,Data_Figure_1!I73)</f>
        <v>186.65654000000001</v>
      </c>
      <c r="J75" s="6">
        <f>SUMIFS(env_ac_ainah_r2!$I:$I,env_ac_ainah_r2!$D:$D,Data_Figure_1!$C69,env_ac_ainah_r2!$E:$E,Data_Figure_1!$A75,env_ac_ainah_r2!$F:$F,Data_Figure_1!$C71,env_ac_ainah_r2!$H:$H,Data_Figure_1!J73)</f>
        <v>186.57767000000001</v>
      </c>
      <c r="K75" s="6">
        <f>SUMIFS(env_ac_ainah_r2!$I:$I,env_ac_ainah_r2!$D:$D,Data_Figure_1!$C69,env_ac_ainah_r2!$E:$E,Data_Figure_1!$A75,env_ac_ainah_r2!$F:$F,Data_Figure_1!$C71,env_ac_ainah_r2!$H:$H,Data_Figure_1!K73)</f>
        <v>182.52958000000001</v>
      </c>
      <c r="L75" s="6">
        <f>SUMIFS(env_ac_ainah_r2!$I:$I,env_ac_ainah_r2!$D:$D,Data_Figure_1!$C69,env_ac_ainah_r2!$E:$E,Data_Figure_1!$A75,env_ac_ainah_r2!$F:$F,Data_Figure_1!$C71,env_ac_ainah_r2!$H:$H,Data_Figure_1!L73)</f>
        <v>184.75158999999999</v>
      </c>
      <c r="M75" s="6">
        <f>SUMIFS(env_ac_ainah_r2!$I:$I,env_ac_ainah_r2!$D:$D,Data_Figure_1!$C69,env_ac_ainah_r2!$E:$E,Data_Figure_1!$A75,env_ac_ainah_r2!$F:$F,Data_Figure_1!$C71,env_ac_ainah_r2!$H:$H,Data_Figure_1!M73)</f>
        <v>182.47265999999999</v>
      </c>
      <c r="N75" s="6">
        <f>SUMIFS(env_ac_ainah_r2!$I:$I,env_ac_ainah_r2!$D:$D,Data_Figure_1!$C69,env_ac_ainah_r2!$E:$E,Data_Figure_1!$A75,env_ac_ainah_r2!$F:$F,Data_Figure_1!$C71,env_ac_ainah_r2!$H:$H,Data_Figure_1!N73)</f>
        <v>179.01855</v>
      </c>
      <c r="O75" s="6">
        <f>SUMIFS(env_ac_ainah_r2!$I:$I,env_ac_ainah_r2!$D:$D,Data_Figure_1!$C69,env_ac_ainah_r2!$E:$E,Data_Figure_1!$A75,env_ac_ainah_r2!$F:$F,Data_Figure_1!$C71,env_ac_ainah_r2!$H:$H,Data_Figure_1!O73)</f>
        <v>167.07373999999999</v>
      </c>
      <c r="P75" s="6">
        <f>SUMIFS(env_ac_ainah_r2!$I:$I,env_ac_ainah_r2!$D:$D,Data_Figure_1!$C69,env_ac_ainah_r2!$E:$E,Data_Figure_1!$A75,env_ac_ainah_r2!$F:$F,Data_Figure_1!$C71,env_ac_ainah_r2!$H:$H,Data_Figure_1!P73)</f>
        <v>176.74482</v>
      </c>
    </row>
    <row r="76" spans="1:16" x14ac:dyDescent="0.2">
      <c r="A76" s="2" t="s">
        <v>112</v>
      </c>
      <c r="B76" s="2" t="s">
        <v>116</v>
      </c>
      <c r="C76" s="6"/>
      <c r="D76" s="6"/>
      <c r="E76" s="6">
        <f>SUMIFS(env_ac_ainah_r2!$I:$I,env_ac_ainah_r2!$D:$D,Data_Figure_1!$C69,env_ac_ainah_r2!$E:$E,Data_Figure_1!$A76,env_ac_ainah_r2!$F:$F,Data_Figure_1!$C71,env_ac_ainah_r2!$H:$H,Data_Figure_1!E73)</f>
        <v>96.186769999999996</v>
      </c>
      <c r="F76" s="6">
        <f>SUMIFS(env_ac_ainah_r2!$I:$I,env_ac_ainah_r2!$D:$D,Data_Figure_1!$C69,env_ac_ainah_r2!$E:$E,Data_Figure_1!$A76,env_ac_ainah_r2!$F:$F,Data_Figure_1!$C71,env_ac_ainah_r2!$H:$H,Data_Figure_1!F73)</f>
        <v>109.79832</v>
      </c>
      <c r="G76" s="6">
        <f>SUMIFS(env_ac_ainah_r2!$I:$I,env_ac_ainah_r2!$D:$D,Data_Figure_1!$C69,env_ac_ainah_r2!$E:$E,Data_Figure_1!$A76,env_ac_ainah_r2!$F:$F,Data_Figure_1!$C71,env_ac_ainah_r2!$H:$H,Data_Figure_1!G73)</f>
        <v>81.09742</v>
      </c>
      <c r="H76" s="6">
        <f>SUMIFS(env_ac_ainah_r2!$I:$I,env_ac_ainah_r2!$D:$D,Data_Figure_1!$C69,env_ac_ainah_r2!$E:$E,Data_Figure_1!$A76,env_ac_ainah_r2!$F:$F,Data_Figure_1!$C71,env_ac_ainah_r2!$H:$H,Data_Figure_1!H73)</f>
        <v>79.511020000000002</v>
      </c>
      <c r="I76" s="6">
        <f>SUMIFS(env_ac_ainah_r2!$I:$I,env_ac_ainah_r2!$D:$D,Data_Figure_1!$C69,env_ac_ainah_r2!$E:$E,Data_Figure_1!$A76,env_ac_ainah_r2!$F:$F,Data_Figure_1!$C71,env_ac_ainah_r2!$H:$H,Data_Figure_1!I73)</f>
        <v>71.502099999999999</v>
      </c>
      <c r="J76" s="6">
        <f>SUMIFS(env_ac_ainah_r2!$I:$I,env_ac_ainah_r2!$D:$D,Data_Figure_1!$C69,env_ac_ainah_r2!$E:$E,Data_Figure_1!$A76,env_ac_ainah_r2!$F:$F,Data_Figure_1!$C71,env_ac_ainah_r2!$H:$H,Data_Figure_1!J73)</f>
        <v>57.330550000000002</v>
      </c>
      <c r="K76" s="6">
        <f>SUMIFS(env_ac_ainah_r2!$I:$I,env_ac_ainah_r2!$D:$D,Data_Figure_1!$C69,env_ac_ainah_r2!$E:$E,Data_Figure_1!$A76,env_ac_ainah_r2!$F:$F,Data_Figure_1!$C71,env_ac_ainah_r2!$H:$H,Data_Figure_1!K73)</f>
        <v>50.295160000000003</v>
      </c>
      <c r="L76" s="6">
        <f>SUMIFS(env_ac_ainah_r2!$I:$I,env_ac_ainah_r2!$D:$D,Data_Figure_1!$C69,env_ac_ainah_r2!$E:$E,Data_Figure_1!$A76,env_ac_ainah_r2!$F:$F,Data_Figure_1!$C71,env_ac_ainah_r2!$H:$H,Data_Figure_1!L73)</f>
        <v>50.846730000000001</v>
      </c>
      <c r="M76" s="6">
        <f>SUMIFS(env_ac_ainah_r2!$I:$I,env_ac_ainah_r2!$D:$D,Data_Figure_1!$C69,env_ac_ainah_r2!$E:$E,Data_Figure_1!$A76,env_ac_ainah_r2!$F:$F,Data_Figure_1!$C71,env_ac_ainah_r2!$H:$H,Data_Figure_1!M73)</f>
        <v>45.796169999999996</v>
      </c>
      <c r="N76" s="6">
        <f>SUMIFS(env_ac_ainah_r2!$I:$I,env_ac_ainah_r2!$D:$D,Data_Figure_1!$C69,env_ac_ainah_r2!$E:$E,Data_Figure_1!$A76,env_ac_ainah_r2!$F:$F,Data_Figure_1!$C71,env_ac_ainah_r2!$H:$H,Data_Figure_1!N73)</f>
        <v>39.027169999999998</v>
      </c>
      <c r="O76" s="6">
        <f>SUMIFS(env_ac_ainah_r2!$I:$I,env_ac_ainah_r2!$D:$D,Data_Figure_1!$C69,env_ac_ainah_r2!$E:$E,Data_Figure_1!$A76,env_ac_ainah_r2!$F:$F,Data_Figure_1!$C71,env_ac_ainah_r2!$H:$H,Data_Figure_1!O73)</f>
        <v>34.618850000000002</v>
      </c>
      <c r="P76" s="6">
        <f>SUMIFS(env_ac_ainah_r2!$I:$I,env_ac_ainah_r2!$D:$D,Data_Figure_1!$C69,env_ac_ainah_r2!$E:$E,Data_Figure_1!$A76,env_ac_ainah_r2!$F:$F,Data_Figure_1!$C71,env_ac_ainah_r2!$H:$H,Data_Figure_1!P73)</f>
        <v>36.547199999999997</v>
      </c>
    </row>
    <row r="77" spans="1:16" x14ac:dyDescent="0.2">
      <c r="A77" s="2" t="s">
        <v>113</v>
      </c>
      <c r="B77" s="2" t="s">
        <v>115</v>
      </c>
      <c r="C77" s="7"/>
      <c r="D77" s="7"/>
      <c r="E77" s="6">
        <f>SUMIFS(env_ac_ainah_r2!$I:$I,env_ac_ainah_r2!$D:$D,Data_Figure_1!$C69,env_ac_ainah_r2!$E:$E,Data_Figure_1!$A77,env_ac_ainah_r2!$F:$F,Data_Figure_1!$C71,env_ac_ainah_r2!$H:$H,Data_Figure_1!E73)</f>
        <v>27.08811</v>
      </c>
      <c r="F77" s="6">
        <f>SUMIFS(env_ac_ainah_r2!$I:$I,env_ac_ainah_r2!$D:$D,Data_Figure_1!$C69,env_ac_ainah_r2!$E:$E,Data_Figure_1!$A77,env_ac_ainah_r2!$F:$F,Data_Figure_1!$C71,env_ac_ainah_r2!$H:$H,Data_Figure_1!F73)</f>
        <v>26.71668</v>
      </c>
      <c r="G77" s="6">
        <f>SUMIFS(env_ac_ainah_r2!$I:$I,env_ac_ainah_r2!$D:$D,Data_Figure_1!$C69,env_ac_ainah_r2!$E:$E,Data_Figure_1!$A77,env_ac_ainah_r2!$F:$F,Data_Figure_1!$C71,env_ac_ainah_r2!$H:$H,Data_Figure_1!G73)</f>
        <v>27.032039999999999</v>
      </c>
      <c r="H77" s="6">
        <f>SUMIFS(env_ac_ainah_r2!$I:$I,env_ac_ainah_r2!$D:$D,Data_Figure_1!$C69,env_ac_ainah_r2!$E:$E,Data_Figure_1!$A77,env_ac_ainah_r2!$F:$F,Data_Figure_1!$C71,env_ac_ainah_r2!$H:$H,Data_Figure_1!H73)</f>
        <v>25.103079999999999</v>
      </c>
      <c r="I77" s="6">
        <f>SUMIFS(env_ac_ainah_r2!$I:$I,env_ac_ainah_r2!$D:$D,Data_Figure_1!$C69,env_ac_ainah_r2!$E:$E,Data_Figure_1!$A77,env_ac_ainah_r2!$F:$F,Data_Figure_1!$C71,env_ac_ainah_r2!$H:$H,Data_Figure_1!I73)</f>
        <v>23.689710000000002</v>
      </c>
      <c r="J77" s="6">
        <f>SUMIFS(env_ac_ainah_r2!$I:$I,env_ac_ainah_r2!$D:$D,Data_Figure_1!$C69,env_ac_ainah_r2!$E:$E,Data_Figure_1!$A77,env_ac_ainah_r2!$F:$F,Data_Figure_1!$C71,env_ac_ainah_r2!$H:$H,Data_Figure_1!J73)</f>
        <v>24.029959999999999</v>
      </c>
      <c r="K77" s="6">
        <f>SUMIFS(env_ac_ainah_r2!$I:$I,env_ac_ainah_r2!$D:$D,Data_Figure_1!$C69,env_ac_ainah_r2!$E:$E,Data_Figure_1!$A77,env_ac_ainah_r2!$F:$F,Data_Figure_1!$C71,env_ac_ainah_r2!$H:$H,Data_Figure_1!K73)</f>
        <v>28.357040000000001</v>
      </c>
      <c r="L77" s="6">
        <f>SUMIFS(env_ac_ainah_r2!$I:$I,env_ac_ainah_r2!$D:$D,Data_Figure_1!$C69,env_ac_ainah_r2!$E:$E,Data_Figure_1!$A77,env_ac_ainah_r2!$F:$F,Data_Figure_1!$C71,env_ac_ainah_r2!$H:$H,Data_Figure_1!L73)</f>
        <v>24.385210000000001</v>
      </c>
      <c r="M77" s="6">
        <f>SUMIFS(env_ac_ainah_r2!$I:$I,env_ac_ainah_r2!$D:$D,Data_Figure_1!$C69,env_ac_ainah_r2!$E:$E,Data_Figure_1!$A77,env_ac_ainah_r2!$F:$F,Data_Figure_1!$C71,env_ac_ainah_r2!$H:$H,Data_Figure_1!M73)</f>
        <v>24.47129</v>
      </c>
      <c r="N77" s="6">
        <f>SUMIFS(env_ac_ainah_r2!$I:$I,env_ac_ainah_r2!$D:$D,Data_Figure_1!$C69,env_ac_ainah_r2!$E:$E,Data_Figure_1!$A77,env_ac_ainah_r2!$F:$F,Data_Figure_1!$C71,env_ac_ainah_r2!$H:$H,Data_Figure_1!N73)</f>
        <v>24.356809999999999</v>
      </c>
      <c r="O77" s="6">
        <f>SUMIFS(env_ac_ainah_r2!$I:$I,env_ac_ainah_r2!$D:$D,Data_Figure_1!$C69,env_ac_ainah_r2!$E:$E,Data_Figure_1!$A77,env_ac_ainah_r2!$F:$F,Data_Figure_1!$C71,env_ac_ainah_r2!$H:$H,Data_Figure_1!O73)</f>
        <v>21.838619999999999</v>
      </c>
      <c r="P77" s="6">
        <f>SUMIFS(env_ac_ainah_r2!$I:$I,env_ac_ainah_r2!$D:$D,Data_Figure_1!$C69,env_ac_ainah_r2!$E:$E,Data_Figure_1!$A77,env_ac_ainah_r2!$F:$F,Data_Figure_1!$C71,env_ac_ainah_r2!$H:$H,Data_Figure_1!P73)</f>
        <v>22.13871</v>
      </c>
    </row>
    <row r="78" spans="1:16" x14ac:dyDescent="0.2">
      <c r="A78" s="72" t="s">
        <v>83</v>
      </c>
      <c r="B78" s="72" t="s">
        <v>114</v>
      </c>
      <c r="C78" s="71"/>
      <c r="D78" s="71"/>
      <c r="E78" s="71">
        <f t="shared" ref="E78:P78" si="6">SUM(E74:E77)</f>
        <v>443.20060000000001</v>
      </c>
      <c r="F78" s="71">
        <f t="shared" si="6"/>
        <v>451.99800999999997</v>
      </c>
      <c r="G78" s="71">
        <f t="shared" si="6"/>
        <v>402.86708999999996</v>
      </c>
      <c r="H78" s="71">
        <f t="shared" si="6"/>
        <v>384.26017000000002</v>
      </c>
      <c r="I78" s="71">
        <f t="shared" si="6"/>
        <v>372.58409999999998</v>
      </c>
      <c r="J78" s="71">
        <f t="shared" si="6"/>
        <v>359.17691000000008</v>
      </c>
      <c r="K78" s="71">
        <f t="shared" si="6"/>
        <v>348.80045999999999</v>
      </c>
      <c r="L78" s="71">
        <f t="shared" si="6"/>
        <v>351.08686</v>
      </c>
      <c r="M78" s="71">
        <f t="shared" si="6"/>
        <v>347.81801000000002</v>
      </c>
      <c r="N78" s="71">
        <f t="shared" si="6"/>
        <v>334.2706</v>
      </c>
      <c r="O78" s="71">
        <f t="shared" si="6"/>
        <v>308.12640999999996</v>
      </c>
      <c r="P78" s="71">
        <f t="shared" si="6"/>
        <v>321.16645999999997</v>
      </c>
    </row>
    <row r="79" spans="1:16" s="75" customFormat="1" x14ac:dyDescent="0.2">
      <c r="A79" s="56"/>
      <c r="B79" s="56"/>
      <c r="C79" s="74"/>
      <c r="D79" s="74"/>
      <c r="E79" s="74"/>
      <c r="F79" s="74"/>
      <c r="G79" s="74"/>
      <c r="H79" s="74"/>
      <c r="I79" s="74"/>
      <c r="J79" s="74"/>
      <c r="K79" s="74"/>
      <c r="L79" s="74"/>
      <c r="M79" s="74"/>
      <c r="N79" s="74"/>
      <c r="O79" s="74"/>
      <c r="P79" s="74"/>
    </row>
    <row r="80" spans="1:16" s="75" customFormat="1" x14ac:dyDescent="0.2">
      <c r="A80" s="56"/>
      <c r="B80" s="56"/>
      <c r="C80" s="74"/>
      <c r="D80" s="74"/>
      <c r="E80" s="74"/>
      <c r="F80" s="74"/>
      <c r="G80" s="74"/>
      <c r="H80" s="74"/>
      <c r="I80" s="74"/>
      <c r="J80" s="74"/>
      <c r="K80" s="74"/>
      <c r="L80" s="74"/>
      <c r="M80" s="74"/>
      <c r="N80" s="74"/>
      <c r="O80" s="74"/>
      <c r="P80" s="74"/>
    </row>
    <row r="81" spans="1:16" s="75" customFormat="1" x14ac:dyDescent="0.2">
      <c r="A81" s="56"/>
      <c r="B81" s="56"/>
      <c r="C81" s="74"/>
      <c r="D81" s="74"/>
      <c r="E81" s="74"/>
      <c r="F81" s="74"/>
      <c r="G81" s="74"/>
      <c r="H81" s="74"/>
      <c r="I81" s="74"/>
      <c r="J81" s="74"/>
      <c r="K81" s="74"/>
      <c r="L81" s="74"/>
      <c r="M81" s="74"/>
      <c r="N81" s="74"/>
      <c r="O81" s="74"/>
      <c r="P81" s="74"/>
    </row>
    <row r="82" spans="1:16" s="75" customFormat="1" x14ac:dyDescent="0.2">
      <c r="A82" s="68" t="s">
        <v>28</v>
      </c>
      <c r="B82" s="68"/>
      <c r="C82" s="81"/>
      <c r="D82" s="81"/>
      <c r="E82" s="81"/>
      <c r="F82" s="81"/>
      <c r="G82" s="81"/>
      <c r="H82" s="81"/>
      <c r="I82" s="81"/>
      <c r="J82" s="81"/>
      <c r="K82" s="81"/>
      <c r="L82" s="81"/>
      <c r="M82" s="81"/>
      <c r="N82" s="81"/>
      <c r="O82" s="81"/>
      <c r="P82" s="81"/>
    </row>
    <row r="83" spans="1:16" s="75" customFormat="1" x14ac:dyDescent="0.2">
      <c r="A83" s="82" t="s">
        <v>109</v>
      </c>
      <c r="B83" s="82"/>
      <c r="C83" s="81"/>
      <c r="D83" s="81"/>
      <c r="E83" s="81"/>
      <c r="F83" s="81"/>
      <c r="G83" s="81"/>
      <c r="H83" s="81"/>
      <c r="I83" s="81"/>
      <c r="J83" s="81"/>
      <c r="K83" s="81"/>
      <c r="L83" s="81"/>
      <c r="M83" s="81"/>
      <c r="N83" s="81"/>
      <c r="O83" s="81"/>
      <c r="P83" s="81"/>
    </row>
    <row r="84" spans="1:16" s="75" customFormat="1" x14ac:dyDescent="0.2">
      <c r="A84" s="1" t="s">
        <v>29</v>
      </c>
      <c r="B84" s="1"/>
      <c r="C84" s="1" t="s">
        <v>134</v>
      </c>
      <c r="D84" s="1" t="s">
        <v>132</v>
      </c>
      <c r="E84" s="81"/>
      <c r="F84" s="81"/>
      <c r="G84" s="81"/>
      <c r="H84" s="81"/>
      <c r="I84" s="81"/>
      <c r="J84" s="81"/>
      <c r="K84" s="81"/>
      <c r="L84" s="81"/>
      <c r="M84" s="81"/>
      <c r="N84" s="81"/>
      <c r="O84" s="81"/>
      <c r="P84" s="81"/>
    </row>
    <row r="85" spans="1:16" s="75" customFormat="1" x14ac:dyDescent="0.2">
      <c r="A85" s="1" t="s">
        <v>12</v>
      </c>
      <c r="B85" s="1"/>
      <c r="C85" s="1" t="s">
        <v>135</v>
      </c>
      <c r="D85" s="1" t="s">
        <v>133</v>
      </c>
      <c r="E85" s="81"/>
      <c r="F85" s="81"/>
      <c r="G85" s="81"/>
      <c r="H85" s="81"/>
      <c r="I85" s="81"/>
      <c r="J85" s="81"/>
      <c r="K85" s="81"/>
      <c r="L85" s="81"/>
      <c r="M85" s="81"/>
      <c r="N85" s="81"/>
      <c r="O85" s="81"/>
      <c r="P85" s="81"/>
    </row>
    <row r="86" spans="1:16" s="75" customFormat="1" x14ac:dyDescent="0.2">
      <c r="A86" s="1" t="s">
        <v>14</v>
      </c>
      <c r="B86" s="1"/>
      <c r="C86" s="1" t="s">
        <v>94</v>
      </c>
      <c r="D86" s="1" t="s">
        <v>13</v>
      </c>
      <c r="E86" s="81"/>
      <c r="F86" s="81"/>
      <c r="G86" s="81"/>
      <c r="H86" s="81"/>
      <c r="I86" s="81"/>
      <c r="J86" s="81"/>
      <c r="K86" s="81"/>
      <c r="L86" s="81"/>
      <c r="M86" s="81"/>
      <c r="N86" s="81"/>
      <c r="O86" s="81"/>
      <c r="P86" s="81"/>
    </row>
    <row r="87" spans="1:16" s="75" customFormat="1" x14ac:dyDescent="0.2">
      <c r="A87" s="81"/>
      <c r="B87" s="81"/>
      <c r="C87" s="81"/>
      <c r="D87" s="81"/>
      <c r="E87" s="81"/>
      <c r="F87" s="81"/>
      <c r="G87" s="81"/>
      <c r="H87" s="81"/>
      <c r="I87" s="81"/>
      <c r="J87" s="81"/>
      <c r="K87" s="81"/>
      <c r="L87" s="81"/>
      <c r="M87" s="81"/>
      <c r="N87" s="81"/>
      <c r="O87" s="81"/>
      <c r="P87" s="81"/>
    </row>
    <row r="88" spans="1:16" x14ac:dyDescent="0.2">
      <c r="A88" s="2" t="s">
        <v>11</v>
      </c>
      <c r="B88" s="2"/>
      <c r="C88" s="76" t="s">
        <v>10</v>
      </c>
      <c r="D88" s="76" t="s">
        <v>9</v>
      </c>
      <c r="E88" s="69" t="s">
        <v>8</v>
      </c>
      <c r="F88" s="69" t="s">
        <v>7</v>
      </c>
      <c r="G88" s="69" t="s">
        <v>6</v>
      </c>
      <c r="H88" s="69" t="s">
        <v>5</v>
      </c>
      <c r="I88" s="69" t="s">
        <v>4</v>
      </c>
      <c r="J88" s="69" t="s">
        <v>3</v>
      </c>
      <c r="K88" s="69" t="s">
        <v>2</v>
      </c>
      <c r="L88" s="69" t="s">
        <v>1</v>
      </c>
      <c r="M88" s="69" t="s">
        <v>0</v>
      </c>
      <c r="N88" s="69" t="s">
        <v>31</v>
      </c>
      <c r="O88" s="69">
        <v>2020</v>
      </c>
      <c r="P88" s="69">
        <v>2021</v>
      </c>
    </row>
    <row r="89" spans="1:16" x14ac:dyDescent="0.2">
      <c r="A89" s="2" t="s">
        <v>111</v>
      </c>
      <c r="B89" s="11" t="s">
        <v>118</v>
      </c>
      <c r="C89" s="77"/>
      <c r="D89" s="77"/>
      <c r="E89" s="78">
        <f>SUMIFS(env_ac_taxind2!$I:$I,env_ac_taxind2!$D:$D,Data_Figure_1!$C84,env_ac_taxind2!$E:$E,Data_Figure_1!$C85,env_ac_taxind2!$F:$F,Data_Figure_1!$A89,env_ac_taxind2!$H:$H,Data_Figure_1!E88)</f>
        <v>1019.32</v>
      </c>
      <c r="F89" s="78">
        <f>SUMIFS(env_ac_taxind2!$I:$I,env_ac_taxind2!$D:$D,Data_Figure_1!$C84,env_ac_taxind2!$E:$E,Data_Figure_1!$C85,env_ac_taxind2!$F:$F,Data_Figure_1!$A89,env_ac_taxind2!$H:$H,Data_Figure_1!F88)</f>
        <v>1318.78</v>
      </c>
      <c r="G89" s="78">
        <f>SUMIFS(env_ac_taxind2!$I:$I,env_ac_taxind2!$D:$D,Data_Figure_1!$C84,env_ac_taxind2!$E:$E,Data_Figure_1!$C85,env_ac_taxind2!$F:$F,Data_Figure_1!$A89,env_ac_taxind2!$H:$H,Data_Figure_1!G88)</f>
        <v>1316.39</v>
      </c>
      <c r="H89" s="78">
        <f>SUMIFS(env_ac_taxind2!$I:$I,env_ac_taxind2!$D:$D,Data_Figure_1!$C84,env_ac_taxind2!$E:$E,Data_Figure_1!$C85,env_ac_taxind2!$F:$F,Data_Figure_1!$A89,env_ac_taxind2!$H:$H,Data_Figure_1!H88)</f>
        <v>1252.3399999999999</v>
      </c>
      <c r="I89" s="78">
        <f>SUMIFS(env_ac_taxind2!$I:$I,env_ac_taxind2!$D:$D,Data_Figure_1!$C84,env_ac_taxind2!$E:$E,Data_Figure_1!$C85,env_ac_taxind2!$F:$F,Data_Figure_1!$A89,env_ac_taxind2!$H:$H,Data_Figure_1!I88)</f>
        <v>1283.75</v>
      </c>
      <c r="J89" s="78">
        <f>SUMIFS(env_ac_taxind2!$I:$I,env_ac_taxind2!$D:$D,Data_Figure_1!$C84,env_ac_taxind2!$E:$E,Data_Figure_1!$C85,env_ac_taxind2!$F:$F,Data_Figure_1!$A89,env_ac_taxind2!$H:$H,Data_Figure_1!J88)</f>
        <v>0</v>
      </c>
      <c r="K89" s="78">
        <f>SUMIFS(env_ac_taxind2!$I:$I,env_ac_taxind2!$D:$D,Data_Figure_1!$C84,env_ac_taxind2!$E:$E,Data_Figure_1!$C85,env_ac_taxind2!$F:$F,Data_Figure_1!$A89,env_ac_taxind2!$H:$H,Data_Figure_1!K88)</f>
        <v>1314.53</v>
      </c>
      <c r="L89" s="78">
        <f>SUMIFS(env_ac_taxind2!$I:$I,env_ac_taxind2!$D:$D,Data_Figure_1!$C84,env_ac_taxind2!$E:$E,Data_Figure_1!$C85,env_ac_taxind2!$F:$F,Data_Figure_1!$A89,env_ac_taxind2!$H:$H,Data_Figure_1!L88)</f>
        <v>0</v>
      </c>
      <c r="M89" s="78">
        <f>SUMIFS(env_ac_taxind2!$I:$I,env_ac_taxind2!$D:$D,Data_Figure_1!$C84,env_ac_taxind2!$E:$E,Data_Figure_1!$C85,env_ac_taxind2!$F:$F,Data_Figure_1!$A89,env_ac_taxind2!$H:$H,Data_Figure_1!M88)</f>
        <v>0</v>
      </c>
      <c r="N89" s="78">
        <f>SUMIFS(env_ac_taxind2!$I:$I,env_ac_taxind2!$D:$D,Data_Figure_1!$C84,env_ac_taxind2!$E:$E,Data_Figure_1!$C85,env_ac_taxind2!$F:$F,Data_Figure_1!$A89,env_ac_taxind2!$H:$H,Data_Figure_1!N88)</f>
        <v>1415.98</v>
      </c>
      <c r="O89" s="78">
        <f>SUMIFS(env_ac_taxind2!$I:$I,env_ac_taxind2!$D:$D,Data_Figure_1!$C84,env_ac_taxind2!$E:$E,Data_Figure_1!$C85,env_ac_taxind2!$F:$F,Data_Figure_1!$A89,env_ac_taxind2!$H:$H,Data_Figure_1!O88)</f>
        <v>1284.8800000000001</v>
      </c>
      <c r="P89" s="78">
        <f>SUMIFS(env_ac_taxind2!$I:$I,env_ac_taxind2!$D:$D,Data_Figure_1!$C84,env_ac_taxind2!$E:$E,Data_Figure_1!$C85,env_ac_taxind2!$F:$F,Data_Figure_1!$A89,env_ac_taxind2!$H:$H,Data_Figure_1!P88)</f>
        <v>1609.49</v>
      </c>
    </row>
    <row r="90" spans="1:16" x14ac:dyDescent="0.2">
      <c r="A90" s="2" t="s">
        <v>110</v>
      </c>
      <c r="B90" s="11" t="s">
        <v>117</v>
      </c>
      <c r="C90" s="77"/>
      <c r="D90" s="77"/>
      <c r="E90" s="78">
        <f>SUMIFS(env_ac_taxind2!$I:$I,env_ac_taxind2!$D:$D,Data_Figure_1!$C84,env_ac_taxind2!$E:$E,Data_Figure_1!$C85,env_ac_taxind2!$F:$F,Data_Figure_1!$A90,env_ac_taxind2!$H:$H,Data_Figure_1!E88)</f>
        <v>23146.85</v>
      </c>
      <c r="F90" s="78">
        <f>SUMIFS(env_ac_taxind2!$I:$I,env_ac_taxind2!$D:$D,Data_Figure_1!$C84,env_ac_taxind2!$E:$E,Data_Figure_1!$C85,env_ac_taxind2!$F:$F,Data_Figure_1!$A90,env_ac_taxind2!$H:$H,Data_Figure_1!F88)</f>
        <v>26477.1</v>
      </c>
      <c r="G90" s="78">
        <f>SUMIFS(env_ac_taxind2!$I:$I,env_ac_taxind2!$D:$D,Data_Figure_1!$C84,env_ac_taxind2!$E:$E,Data_Figure_1!$C85,env_ac_taxind2!$F:$F,Data_Figure_1!$A90,env_ac_taxind2!$H:$H,Data_Figure_1!G88)</f>
        <v>26686.05</v>
      </c>
      <c r="H90" s="78">
        <f>SUMIFS(env_ac_taxind2!$I:$I,env_ac_taxind2!$D:$D,Data_Figure_1!$C84,env_ac_taxind2!$E:$E,Data_Figure_1!$C85,env_ac_taxind2!$F:$F,Data_Figure_1!$A90,env_ac_taxind2!$H:$H,Data_Figure_1!H88)</f>
        <v>27323.09</v>
      </c>
      <c r="I90" s="78">
        <f>SUMIFS(env_ac_taxind2!$I:$I,env_ac_taxind2!$D:$D,Data_Figure_1!$C84,env_ac_taxind2!$E:$E,Data_Figure_1!$C85,env_ac_taxind2!$F:$F,Data_Figure_1!$A90,env_ac_taxind2!$H:$H,Data_Figure_1!I88)</f>
        <v>27962.39</v>
      </c>
      <c r="J90" s="78">
        <f>SUMIFS(env_ac_taxind2!$I:$I,env_ac_taxind2!$D:$D,Data_Figure_1!$C84,env_ac_taxind2!$E:$E,Data_Figure_1!$C85,env_ac_taxind2!$F:$F,Data_Figure_1!$A90,env_ac_taxind2!$H:$H,Data_Figure_1!J88)</f>
        <v>27788.68</v>
      </c>
      <c r="K90" s="78">
        <f>SUMIFS(env_ac_taxind2!$I:$I,env_ac_taxind2!$D:$D,Data_Figure_1!$C84,env_ac_taxind2!$E:$E,Data_Figure_1!$C85,env_ac_taxind2!$F:$F,Data_Figure_1!$A90,env_ac_taxind2!$H:$H,Data_Figure_1!K88)</f>
        <v>28359.02</v>
      </c>
      <c r="L90" s="78">
        <f>SUMIFS(env_ac_taxind2!$I:$I,env_ac_taxind2!$D:$D,Data_Figure_1!$C84,env_ac_taxind2!$E:$E,Data_Figure_1!$C85,env_ac_taxind2!$F:$F,Data_Figure_1!$A90,env_ac_taxind2!$H:$H,Data_Figure_1!L88)</f>
        <v>29340.97</v>
      </c>
      <c r="M90" s="78">
        <f>SUMIFS(env_ac_taxind2!$I:$I,env_ac_taxind2!$D:$D,Data_Figure_1!$C84,env_ac_taxind2!$E:$E,Data_Figure_1!$C85,env_ac_taxind2!$F:$F,Data_Figure_1!$A90,env_ac_taxind2!$H:$H,Data_Figure_1!M88)</f>
        <v>30974.959999999999</v>
      </c>
      <c r="N90" s="78">
        <f>SUMIFS(env_ac_taxind2!$I:$I,env_ac_taxind2!$D:$D,Data_Figure_1!$C84,env_ac_taxind2!$E:$E,Data_Figure_1!$C85,env_ac_taxind2!$F:$F,Data_Figure_1!$A90,env_ac_taxind2!$H:$H,Data_Figure_1!N88)</f>
        <v>32157.3</v>
      </c>
      <c r="O90" s="78">
        <f>SUMIFS(env_ac_taxind2!$I:$I,env_ac_taxind2!$D:$D,Data_Figure_1!$C84,env_ac_taxind2!$E:$E,Data_Figure_1!$C85,env_ac_taxind2!$F:$F,Data_Figure_1!$A90,env_ac_taxind2!$H:$H,Data_Figure_1!O88)</f>
        <v>31126.13</v>
      </c>
      <c r="P90" s="78">
        <f>SUMIFS(env_ac_taxind2!$I:$I,env_ac_taxind2!$D:$D,Data_Figure_1!$C84,env_ac_taxind2!$E:$E,Data_Figure_1!$C85,env_ac_taxind2!$F:$F,Data_Figure_1!$A90,env_ac_taxind2!$H:$H,Data_Figure_1!P88)</f>
        <v>31126.13</v>
      </c>
    </row>
    <row r="91" spans="1:16" x14ac:dyDescent="0.2">
      <c r="A91" s="2" t="s">
        <v>112</v>
      </c>
      <c r="B91" s="11" t="s">
        <v>116</v>
      </c>
      <c r="C91" s="77"/>
      <c r="D91" s="77"/>
      <c r="E91" s="78">
        <f>SUMIFS(env_ac_taxind2!$I:$I,env_ac_taxind2!$D:$D,Data_Figure_1!$C84,env_ac_taxind2!$E:$E,Data_Figure_1!$C85,env_ac_taxind2!$F:$F,Data_Figure_1!$A91,env_ac_taxind2!$H:$H,Data_Figure_1!E88)</f>
        <v>6735.73</v>
      </c>
      <c r="F91" s="78">
        <f>SUMIFS(env_ac_taxind2!$I:$I,env_ac_taxind2!$D:$D,Data_Figure_1!$C84,env_ac_taxind2!$E:$E,Data_Figure_1!$C85,env_ac_taxind2!$F:$F,Data_Figure_1!$A91,env_ac_taxind2!$H:$H,Data_Figure_1!F88)</f>
        <v>8314.23</v>
      </c>
      <c r="G91" s="78">
        <f>SUMIFS(env_ac_taxind2!$I:$I,env_ac_taxind2!$D:$D,Data_Figure_1!$C84,env_ac_taxind2!$E:$E,Data_Figure_1!$C85,env_ac_taxind2!$F:$F,Data_Figure_1!$A91,env_ac_taxind2!$H:$H,Data_Figure_1!G88)</f>
        <v>10159.08</v>
      </c>
      <c r="H91" s="78">
        <f>SUMIFS(env_ac_taxind2!$I:$I,env_ac_taxind2!$D:$D,Data_Figure_1!$C84,env_ac_taxind2!$E:$E,Data_Figure_1!$C85,env_ac_taxind2!$F:$F,Data_Figure_1!$A91,env_ac_taxind2!$H:$H,Data_Figure_1!H88)</f>
        <v>11661.08</v>
      </c>
      <c r="I91" s="78">
        <f>SUMIFS(env_ac_taxind2!$I:$I,env_ac_taxind2!$D:$D,Data_Figure_1!$C84,env_ac_taxind2!$E:$E,Data_Figure_1!$C85,env_ac_taxind2!$F:$F,Data_Figure_1!$A91,env_ac_taxind2!$H:$H,Data_Figure_1!I88)</f>
        <v>12092.81</v>
      </c>
      <c r="J91" s="78">
        <f>SUMIFS(env_ac_taxind2!$I:$I,env_ac_taxind2!$D:$D,Data_Figure_1!$C84,env_ac_taxind2!$E:$E,Data_Figure_1!$C85,env_ac_taxind2!$F:$F,Data_Figure_1!$A91,env_ac_taxind2!$H:$H,Data_Figure_1!J88)</f>
        <v>0</v>
      </c>
      <c r="K91" s="78">
        <f>SUMIFS(env_ac_taxind2!$I:$I,env_ac_taxind2!$D:$D,Data_Figure_1!$C84,env_ac_taxind2!$E:$E,Data_Figure_1!$C85,env_ac_taxind2!$F:$F,Data_Figure_1!$A91,env_ac_taxind2!$H:$H,Data_Figure_1!K88)</f>
        <v>0</v>
      </c>
      <c r="L91" s="78">
        <f>SUMIFS(env_ac_taxind2!$I:$I,env_ac_taxind2!$D:$D,Data_Figure_1!$C84,env_ac_taxind2!$E:$E,Data_Figure_1!$C85,env_ac_taxind2!$F:$F,Data_Figure_1!$A91,env_ac_taxind2!$H:$H,Data_Figure_1!L88)</f>
        <v>13141.85</v>
      </c>
      <c r="M91" s="78">
        <f>SUMIFS(env_ac_taxind2!$I:$I,env_ac_taxind2!$D:$D,Data_Figure_1!$C84,env_ac_taxind2!$E:$E,Data_Figure_1!$C85,env_ac_taxind2!$F:$F,Data_Figure_1!$A91,env_ac_taxind2!$H:$H,Data_Figure_1!M88)</f>
        <v>0</v>
      </c>
      <c r="N91" s="78">
        <f>SUMIFS(env_ac_taxind2!$I:$I,env_ac_taxind2!$D:$D,Data_Figure_1!$C84,env_ac_taxind2!$E:$E,Data_Figure_1!$C85,env_ac_taxind2!$F:$F,Data_Figure_1!$A91,env_ac_taxind2!$H:$H,Data_Figure_1!N88)</f>
        <v>17391.45</v>
      </c>
      <c r="O91" s="78">
        <f>SUMIFS(env_ac_taxind2!$I:$I,env_ac_taxind2!$D:$D,Data_Figure_1!$C84,env_ac_taxind2!$E:$E,Data_Figure_1!$C85,env_ac_taxind2!$F:$F,Data_Figure_1!$A91,env_ac_taxind2!$H:$H,Data_Figure_1!O88)</f>
        <v>17297.82</v>
      </c>
      <c r="P91" s="78">
        <f>SUMIFS(env_ac_taxind2!$I:$I,env_ac_taxind2!$D:$D,Data_Figure_1!$C84,env_ac_taxind2!$E:$E,Data_Figure_1!$C85,env_ac_taxind2!$F:$F,Data_Figure_1!$A91,env_ac_taxind2!$H:$H,Data_Figure_1!P88)</f>
        <v>21864.44</v>
      </c>
    </row>
    <row r="92" spans="1:16" x14ac:dyDescent="0.2">
      <c r="A92" s="2" t="s">
        <v>113</v>
      </c>
      <c r="B92" s="11" t="s">
        <v>115</v>
      </c>
      <c r="C92" s="77"/>
      <c r="D92" s="77"/>
      <c r="E92" s="79">
        <f>SUMIFS(env_ac_taxind2!$I:$I,env_ac_taxind2!$D:$D,Data_Figure_1!$C84,env_ac_taxind2!$E:$E,Data_Figure_1!$C85,env_ac_taxind2!$F:$F,Data_Figure_1!$A92,env_ac_taxind2!$H:$H,Data_Figure_1!E88)</f>
        <v>2591.6799999999998</v>
      </c>
      <c r="F92" s="79">
        <f>SUMIFS(env_ac_taxind2!$I:$I,env_ac_taxind2!$D:$D,Data_Figure_1!$C84,env_ac_taxind2!$E:$E,Data_Figure_1!$C85,env_ac_taxind2!$F:$F,Data_Figure_1!$A92,env_ac_taxind2!$H:$H,Data_Figure_1!F88)</f>
        <v>2679.92</v>
      </c>
      <c r="G92" s="79">
        <f>SUMIFS(env_ac_taxind2!$I:$I,env_ac_taxind2!$D:$D,Data_Figure_1!$C84,env_ac_taxind2!$E:$E,Data_Figure_1!$C85,env_ac_taxind2!$F:$F,Data_Figure_1!$A92,env_ac_taxind2!$H:$H,Data_Figure_1!G88)</f>
        <v>2722.21</v>
      </c>
      <c r="H92" s="79">
        <f>SUMIFS(env_ac_taxind2!$I:$I,env_ac_taxind2!$D:$D,Data_Figure_1!$C84,env_ac_taxind2!$E:$E,Data_Figure_1!$C85,env_ac_taxind2!$F:$F,Data_Figure_1!$A92,env_ac_taxind2!$H:$H,Data_Figure_1!H88)</f>
        <v>2915.11</v>
      </c>
      <c r="I92" s="79">
        <f>SUMIFS(env_ac_taxind2!$I:$I,env_ac_taxind2!$D:$D,Data_Figure_1!$C84,env_ac_taxind2!$E:$E,Data_Figure_1!$C85,env_ac_taxind2!$F:$F,Data_Figure_1!$A92,env_ac_taxind2!$H:$H,Data_Figure_1!I88)</f>
        <v>2885.66</v>
      </c>
      <c r="J92" s="79">
        <f>SUMIFS(env_ac_taxind2!$I:$I,env_ac_taxind2!$D:$D,Data_Figure_1!$C84,env_ac_taxind2!$E:$E,Data_Figure_1!$C85,env_ac_taxind2!$F:$F,Data_Figure_1!$A92,env_ac_taxind2!$H:$H,Data_Figure_1!J88)</f>
        <v>2921.55</v>
      </c>
      <c r="K92" s="79">
        <f>SUMIFS(env_ac_taxind2!$I:$I,env_ac_taxind2!$D:$D,Data_Figure_1!$C84,env_ac_taxind2!$E:$E,Data_Figure_1!$C85,env_ac_taxind2!$F:$F,Data_Figure_1!$A92,env_ac_taxind2!$H:$H,Data_Figure_1!K88)</f>
        <v>3226.32</v>
      </c>
      <c r="L92" s="79">
        <f>SUMIFS(env_ac_taxind2!$I:$I,env_ac_taxind2!$D:$D,Data_Figure_1!$C84,env_ac_taxind2!$E:$E,Data_Figure_1!$C85,env_ac_taxind2!$F:$F,Data_Figure_1!$A92,env_ac_taxind2!$H:$H,Data_Figure_1!L88)</f>
        <v>3254.81</v>
      </c>
      <c r="M92" s="79">
        <f>SUMIFS(env_ac_taxind2!$I:$I,env_ac_taxind2!$D:$D,Data_Figure_1!$C84,env_ac_taxind2!$E:$E,Data_Figure_1!$C85,env_ac_taxind2!$F:$F,Data_Figure_1!$A92,env_ac_taxind2!$H:$H,Data_Figure_1!M88)</f>
        <v>3311.85</v>
      </c>
      <c r="N92" s="79">
        <f>SUMIFS(env_ac_taxind2!$I:$I,env_ac_taxind2!$D:$D,Data_Figure_1!$C84,env_ac_taxind2!$E:$E,Data_Figure_1!$C85,env_ac_taxind2!$F:$F,Data_Figure_1!$A92,env_ac_taxind2!$H:$H,Data_Figure_1!N88)</f>
        <v>3339.59</v>
      </c>
      <c r="O92" s="79">
        <f>SUMIFS(env_ac_taxind2!$I:$I,env_ac_taxind2!$D:$D,Data_Figure_1!$C84,env_ac_taxind2!$E:$E,Data_Figure_1!$C85,env_ac_taxind2!$F:$F,Data_Figure_1!$A92,env_ac_taxind2!$H:$H,Data_Figure_1!O88)</f>
        <v>3158.84</v>
      </c>
      <c r="P92" s="79">
        <f>SUMIFS(env_ac_taxind2!$I:$I,env_ac_taxind2!$D:$D,Data_Figure_1!$C84,env_ac_taxind2!$E:$E,Data_Figure_1!$C85,env_ac_taxind2!$F:$F,Data_Figure_1!$A92,env_ac_taxind2!$H:$H,Data_Figure_1!P88)</f>
        <v>3643.14</v>
      </c>
    </row>
    <row r="93" spans="1:16" x14ac:dyDescent="0.2">
      <c r="A93" s="72" t="s">
        <v>83</v>
      </c>
      <c r="B93" s="72" t="s">
        <v>114</v>
      </c>
      <c r="C93" s="71"/>
      <c r="D93" s="71"/>
      <c r="E93" s="71">
        <f t="shared" ref="E93" si="7">SUM(E89:E92)</f>
        <v>33493.579999999994</v>
      </c>
      <c r="F93" s="71">
        <f t="shared" ref="F93:P93" si="8">SUM(F89:F92)</f>
        <v>38790.03</v>
      </c>
      <c r="G93" s="71">
        <f t="shared" si="8"/>
        <v>40883.729999999996</v>
      </c>
      <c r="H93" s="71">
        <f t="shared" si="8"/>
        <v>43151.62</v>
      </c>
      <c r="I93" s="71">
        <f t="shared" si="8"/>
        <v>44224.61</v>
      </c>
      <c r="J93" s="71">
        <f t="shared" si="8"/>
        <v>30710.23</v>
      </c>
      <c r="K93" s="71">
        <f t="shared" si="8"/>
        <v>32899.870000000003</v>
      </c>
      <c r="L93" s="71">
        <f t="shared" si="8"/>
        <v>45737.63</v>
      </c>
      <c r="M93" s="71">
        <f t="shared" si="8"/>
        <v>34286.81</v>
      </c>
      <c r="N93" s="71">
        <f t="shared" si="8"/>
        <v>54304.319999999992</v>
      </c>
      <c r="O93" s="71">
        <f t="shared" si="8"/>
        <v>52867.67</v>
      </c>
      <c r="P93" s="71">
        <f t="shared" si="8"/>
        <v>58243.199999999997</v>
      </c>
    </row>
    <row r="94" spans="1:16" x14ac:dyDescent="0.2">
      <c r="A94" s="1"/>
      <c r="B94" s="1"/>
      <c r="C94" s="1"/>
      <c r="D94" s="62"/>
      <c r="E94" s="62"/>
      <c r="F94" s="62"/>
      <c r="G94" s="62"/>
      <c r="H94" s="62"/>
      <c r="I94" s="62"/>
      <c r="J94" s="62"/>
      <c r="K94" s="62"/>
      <c r="L94" s="62"/>
      <c r="M94" s="62"/>
      <c r="N94" s="62"/>
      <c r="O94" s="62"/>
      <c r="P94" s="62"/>
    </row>
    <row r="95" spans="1:16" x14ac:dyDescent="0.2">
      <c r="A95" s="62"/>
      <c r="B95" s="62"/>
      <c r="C95" s="62"/>
      <c r="D95" s="62"/>
      <c r="E95" s="62"/>
      <c r="F95" s="62"/>
      <c r="G95" s="62"/>
      <c r="H95" s="62"/>
      <c r="I95" s="62"/>
      <c r="J95" s="62"/>
      <c r="K95" s="62"/>
      <c r="L95" s="62"/>
      <c r="M95" s="62"/>
      <c r="N95" s="62"/>
      <c r="O95" s="62"/>
      <c r="P95" s="62"/>
    </row>
  </sheetData>
  <pageMargins left="0.7" right="0.7" top="0.75" bottom="0.75" header="0.3" footer="0.3"/>
  <pageSetup paperSize="9" orientation="portrait" verticalDpi="300" r:id="rId1"/>
  <ignoredErrors>
    <ignoredError sqref="C7:P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105"/>
  <sheetViews>
    <sheetView topLeftCell="A51" zoomScale="80" zoomScaleNormal="80" workbookViewId="0">
      <selection activeCell="C99" sqref="C99"/>
    </sheetView>
  </sheetViews>
  <sheetFormatPr defaultRowHeight="12.75" x14ac:dyDescent="0.2"/>
  <cols>
    <col min="1" max="1" width="19.5703125" style="62" customWidth="1"/>
    <col min="2" max="2" width="137.140625" style="62" bestFit="1" customWidth="1"/>
    <col min="3" max="3" width="19.85546875" style="62" customWidth="1"/>
    <col min="4" max="4" width="9.140625" style="62" customWidth="1"/>
    <col min="5" max="16384" width="9.140625" style="62"/>
  </cols>
  <sheetData>
    <row r="1" spans="1:3" x14ac:dyDescent="0.2">
      <c r="A1" s="3" t="s">
        <v>23</v>
      </c>
      <c r="B1" s="3"/>
    </row>
    <row r="2" spans="1:3" x14ac:dyDescent="0.2">
      <c r="A2" s="80"/>
      <c r="B2" s="80"/>
    </row>
    <row r="3" spans="1:3" x14ac:dyDescent="0.2">
      <c r="A3" s="1" t="s">
        <v>12</v>
      </c>
      <c r="B3" s="1" t="s">
        <v>33</v>
      </c>
      <c r="C3" s="1" t="s">
        <v>140</v>
      </c>
    </row>
    <row r="4" spans="1:3" x14ac:dyDescent="0.2">
      <c r="A4" s="1" t="s">
        <v>14</v>
      </c>
      <c r="B4" s="1" t="s">
        <v>30</v>
      </c>
      <c r="C4" s="1" t="s">
        <v>94</v>
      </c>
    </row>
    <row r="5" spans="1:3" x14ac:dyDescent="0.2">
      <c r="A5" s="1" t="s">
        <v>18</v>
      </c>
      <c r="B5" s="1" t="s">
        <v>34</v>
      </c>
      <c r="C5" s="1" t="s">
        <v>84</v>
      </c>
    </row>
    <row r="6" spans="1:3" x14ac:dyDescent="0.2">
      <c r="A6" s="2" t="s">
        <v>11</v>
      </c>
      <c r="B6" s="2" t="s">
        <v>11</v>
      </c>
      <c r="C6" s="83" t="str">
        <f>Cover!$E$18</f>
        <v>2021</v>
      </c>
    </row>
    <row r="7" spans="1:3" x14ac:dyDescent="0.2">
      <c r="A7" s="2" t="s">
        <v>139</v>
      </c>
      <c r="B7" s="2" t="s">
        <v>36</v>
      </c>
      <c r="C7" s="6">
        <f>SUMIFS(nama_10_a64!$I:$I,nama_10_a64!$D:$D,Data_Figure_2!C3,nama_10_a64!$E:$E,Data_Figure_2!A7,nama_10_a64!$F:$F,Data_Figure_2!C5,nama_10_a64!$H:$H,Data_Figure_2!C6)</f>
        <v>13099746</v>
      </c>
    </row>
    <row r="8" spans="1:3" hidden="1" x14ac:dyDescent="0.2">
      <c r="A8" s="2" t="s">
        <v>111</v>
      </c>
      <c r="B8" s="2" t="s">
        <v>118</v>
      </c>
      <c r="C8" s="6"/>
    </row>
    <row r="9" spans="1:3" hidden="1" x14ac:dyDescent="0.2">
      <c r="A9" s="2" t="s">
        <v>110</v>
      </c>
      <c r="B9" s="2" t="s">
        <v>117</v>
      </c>
      <c r="C9" s="6"/>
    </row>
    <row r="10" spans="1:3" hidden="1" x14ac:dyDescent="0.2">
      <c r="A10" s="2" t="s">
        <v>112</v>
      </c>
      <c r="B10" s="2" t="s">
        <v>116</v>
      </c>
      <c r="C10" s="6"/>
    </row>
    <row r="11" spans="1:3" hidden="1" x14ac:dyDescent="0.2">
      <c r="A11" s="2" t="s">
        <v>113</v>
      </c>
      <c r="B11" s="2" t="s">
        <v>115</v>
      </c>
      <c r="C11" s="6"/>
    </row>
    <row r="12" spans="1:3" x14ac:dyDescent="0.2">
      <c r="A12" s="11" t="s">
        <v>83</v>
      </c>
      <c r="B12" s="11" t="s">
        <v>19</v>
      </c>
      <c r="C12" s="6">
        <f>SUMIFS(nama_10_a64!$I:$I,nama_10_a64!$D:$D,Data_Figure_2!C3,nama_10_a64!$E:$E,Data_Figure_2!A12,nama_10_a64!$F:$F,Data_Figure_2!C5,nama_10_a64!$H:$H,Data_Figure_2!C6)</f>
        <v>2641687.7999999998</v>
      </c>
    </row>
    <row r="13" spans="1:3" x14ac:dyDescent="0.2">
      <c r="A13" s="84" t="s">
        <v>37</v>
      </c>
      <c r="B13" s="84"/>
      <c r="C13" s="85">
        <f>(C12/C7)</f>
        <v>0.20165946729043446</v>
      </c>
    </row>
    <row r="16" spans="1:3" x14ac:dyDescent="0.2">
      <c r="A16" s="3" t="s">
        <v>22</v>
      </c>
      <c r="B16" s="3"/>
    </row>
    <row r="17" spans="1:3" x14ac:dyDescent="0.2">
      <c r="A17" s="80"/>
      <c r="B17" s="80"/>
    </row>
    <row r="18" spans="1:3" x14ac:dyDescent="0.2">
      <c r="A18" s="1" t="s">
        <v>12</v>
      </c>
      <c r="B18" s="1" t="s">
        <v>21</v>
      </c>
      <c r="C18" s="1" t="s">
        <v>144</v>
      </c>
    </row>
    <row r="19" spans="1:3" x14ac:dyDescent="0.2">
      <c r="A19" s="1" t="s">
        <v>14</v>
      </c>
      <c r="B19" s="1" t="s">
        <v>13</v>
      </c>
      <c r="C19" s="1" t="s">
        <v>94</v>
      </c>
    </row>
    <row r="20" spans="1:3" x14ac:dyDescent="0.2">
      <c r="A20" s="1" t="s">
        <v>18</v>
      </c>
      <c r="B20" s="1" t="s">
        <v>17</v>
      </c>
      <c r="C20" s="1" t="s">
        <v>143</v>
      </c>
    </row>
    <row r="21" spans="1:3" x14ac:dyDescent="0.2">
      <c r="A21" s="2" t="s">
        <v>11</v>
      </c>
      <c r="B21" s="2" t="s">
        <v>11</v>
      </c>
      <c r="C21" s="83" t="str">
        <f>Cover!$E$18</f>
        <v>2021</v>
      </c>
    </row>
    <row r="22" spans="1:3" x14ac:dyDescent="0.2">
      <c r="A22" s="2" t="s">
        <v>139</v>
      </c>
      <c r="B22" s="2" t="s">
        <v>36</v>
      </c>
      <c r="C22" s="6">
        <f>SUMIFS(nama_10_a64_e!$I:$I,nama_10_a64_e!$D:$D,Data_Figure_2!C18,nama_10_a64_e!$E:$E,Data_Figure_2!A22,nama_10_a64_e!$F:$F,Data_Figure_2!C20,nama_10_a64_e!$H:$H,Data_Figure_2!C21)</f>
        <v>334320629</v>
      </c>
    </row>
    <row r="23" spans="1:3" hidden="1" x14ac:dyDescent="0.2">
      <c r="A23" s="2" t="s">
        <v>111</v>
      </c>
      <c r="B23" s="2" t="s">
        <v>118</v>
      </c>
      <c r="C23" s="6"/>
    </row>
    <row r="24" spans="1:3" hidden="1" x14ac:dyDescent="0.2">
      <c r="A24" s="2" t="s">
        <v>110</v>
      </c>
      <c r="B24" s="2" t="s">
        <v>117</v>
      </c>
      <c r="C24" s="6"/>
    </row>
    <row r="25" spans="1:3" hidden="1" x14ac:dyDescent="0.2">
      <c r="A25" s="2" t="s">
        <v>112</v>
      </c>
      <c r="B25" s="2" t="s">
        <v>116</v>
      </c>
      <c r="C25" s="6"/>
    </row>
    <row r="26" spans="1:3" hidden="1" x14ac:dyDescent="0.2">
      <c r="A26" s="2" t="s">
        <v>113</v>
      </c>
      <c r="B26" s="2" t="s">
        <v>115</v>
      </c>
      <c r="C26" s="7"/>
    </row>
    <row r="27" spans="1:3" x14ac:dyDescent="0.2">
      <c r="A27" s="11" t="s">
        <v>83</v>
      </c>
      <c r="B27" s="11" t="s">
        <v>19</v>
      </c>
      <c r="C27" s="6">
        <f>SUMIFS(nama_10_a64_e!$I:$I,nama_10_a64_e!$D:$D,Data_Figure_2!C18,nama_10_a64_e!$E:$E,Data_Figure_2!A27,nama_10_a64_e!$F:$F,Data_Figure_2!C20,nama_10_a64_e!$H:$H,Data_Figure_2!C21)</f>
        <v>55119665</v>
      </c>
    </row>
    <row r="28" spans="1:3" x14ac:dyDescent="0.2">
      <c r="A28" s="84" t="s">
        <v>37</v>
      </c>
      <c r="B28" s="84"/>
      <c r="C28" s="85">
        <f>(C27/C22)</f>
        <v>0.16487066671557382</v>
      </c>
    </row>
    <row r="31" spans="1:3" x14ac:dyDescent="0.2">
      <c r="A31" s="3" t="s">
        <v>32</v>
      </c>
      <c r="B31" s="3"/>
    </row>
    <row r="32" spans="1:3" x14ac:dyDescent="0.2">
      <c r="A32" s="80"/>
      <c r="B32" s="80"/>
    </row>
    <row r="33" spans="1:11" x14ac:dyDescent="0.2">
      <c r="A33" s="1" t="s">
        <v>15</v>
      </c>
      <c r="B33" s="1" t="s">
        <v>100</v>
      </c>
      <c r="C33" s="3" t="s">
        <v>99</v>
      </c>
    </row>
    <row r="34" spans="1:11" x14ac:dyDescent="0.2">
      <c r="A34" s="1" t="s">
        <v>14</v>
      </c>
      <c r="B34" s="1" t="s">
        <v>13</v>
      </c>
      <c r="C34" s="1" t="s">
        <v>94</v>
      </c>
    </row>
    <row r="35" spans="1:11" x14ac:dyDescent="0.2">
      <c r="A35" s="1" t="s">
        <v>12</v>
      </c>
      <c r="B35" s="1" t="s">
        <v>96</v>
      </c>
      <c r="C35" s="1" t="s">
        <v>95</v>
      </c>
    </row>
    <row r="36" spans="1:11" x14ac:dyDescent="0.2">
      <c r="A36" s="2" t="s">
        <v>11</v>
      </c>
      <c r="B36" s="2" t="s">
        <v>11</v>
      </c>
      <c r="C36" s="83" t="str">
        <f>Cover!$E$18</f>
        <v>2021</v>
      </c>
    </row>
    <row r="37" spans="1:11" x14ac:dyDescent="0.2">
      <c r="A37" s="2" t="s">
        <v>139</v>
      </c>
      <c r="B37" s="2" t="s">
        <v>36</v>
      </c>
      <c r="C37" s="6">
        <f>SUMIFS(env_ac_ainah_r2!$I:$I,env_ac_ainah_r2!$D:$D,Data_Figure_2!C33,env_ac_ainah_r2!$E:$E,Data_Figure_2!A37,env_ac_ainah_r2!$F:$F,Data_Figure_2!C35,env_ac_ainah_r2!$H:$H,Data_Figure_2!C36)</f>
        <v>2924393.1961400001</v>
      </c>
    </row>
    <row r="38" spans="1:11" x14ac:dyDescent="0.2">
      <c r="A38" s="2" t="s">
        <v>111</v>
      </c>
      <c r="B38" s="2" t="s">
        <v>118</v>
      </c>
      <c r="C38" s="6">
        <f>SUMIFS(env_ac_ainah_r2!$I:$I,env_ac_ainah_r2!$D:$D,Data_Figure_2!C33,env_ac_ainah_r2!$E:$E,Data_Figure_2!A38,env_ac_ainah_r2!$F:$F,Data_Figure_2!C35,env_ac_ainah_r2!$H:$H,Data_Figure_2!C36)</f>
        <v>53184.261960000003</v>
      </c>
    </row>
    <row r="39" spans="1:11" x14ac:dyDescent="0.2">
      <c r="A39" s="2" t="s">
        <v>110</v>
      </c>
      <c r="B39" s="2" t="s">
        <v>117</v>
      </c>
      <c r="C39" s="6">
        <f>SUMIFS(env_ac_ainah_r2!$I:$I,env_ac_ainah_r2!$D:$D,Data_Figure_2!C33,env_ac_ainah_r2!$E:$E,Data_Figure_2!A39,env_ac_ainah_r2!$F:$F,Data_Figure_2!C35,env_ac_ainah_r2!$H:$H,Data_Figure_2!C36)</f>
        <v>799413.52853999997</v>
      </c>
    </row>
    <row r="40" spans="1:11" x14ac:dyDescent="0.2">
      <c r="A40" s="2" t="s">
        <v>112</v>
      </c>
      <c r="B40" s="2" t="s">
        <v>116</v>
      </c>
      <c r="C40" s="6">
        <f>SUMIFS(env_ac_ainah_r2!$I:$I,env_ac_ainah_r2!$D:$D,Data_Figure_2!C33,env_ac_ainah_r2!$E:$E,Data_Figure_2!A40,env_ac_ainah_r2!$F:$F,Data_Figure_2!C35,env_ac_ainah_r2!$H:$H,Data_Figure_2!C36)</f>
        <v>730269.44736999995</v>
      </c>
    </row>
    <row r="41" spans="1:11" x14ac:dyDescent="0.2">
      <c r="A41" s="2" t="s">
        <v>113</v>
      </c>
      <c r="B41" s="2" t="s">
        <v>115</v>
      </c>
      <c r="C41" s="6">
        <f>SUMIFS(env_ac_ainah_r2!$I:$I,env_ac_ainah_r2!$D:$D,Data_Figure_2!C33,env_ac_ainah_r2!$E:$E,Data_Figure_2!A41,env_ac_ainah_r2!$F:$F,Data_Figure_2!C35,env_ac_ainah_r2!$H:$H,Data_Figure_2!C36)</f>
        <v>141860.66740999999</v>
      </c>
    </row>
    <row r="42" spans="1:11" x14ac:dyDescent="0.2">
      <c r="A42" s="86" t="s">
        <v>83</v>
      </c>
      <c r="B42" s="86" t="s">
        <v>19</v>
      </c>
      <c r="C42" s="87">
        <f>SUM(C38:C41)</f>
        <v>1724727.9052799998</v>
      </c>
    </row>
    <row r="43" spans="1:11" x14ac:dyDescent="0.2">
      <c r="A43" s="84" t="s">
        <v>37</v>
      </c>
      <c r="B43" s="84"/>
      <c r="C43" s="85">
        <f>(C42/C37)</f>
        <v>0.58977291684186761</v>
      </c>
    </row>
    <row r="44" spans="1:11" x14ac:dyDescent="0.2">
      <c r="A44" s="80"/>
      <c r="B44" s="80"/>
    </row>
    <row r="45" spans="1:11" x14ac:dyDescent="0.2">
      <c r="A45" s="1" t="s">
        <v>15</v>
      </c>
      <c r="B45" s="1" t="s">
        <v>98</v>
      </c>
      <c r="C45" s="3" t="s">
        <v>97</v>
      </c>
    </row>
    <row r="46" spans="1:11" x14ac:dyDescent="0.2">
      <c r="A46" s="1" t="s">
        <v>14</v>
      </c>
      <c r="B46" s="1" t="s">
        <v>13</v>
      </c>
      <c r="C46" s="1" t="s">
        <v>94</v>
      </c>
    </row>
    <row r="47" spans="1:11" x14ac:dyDescent="0.2">
      <c r="A47" s="1" t="s">
        <v>12</v>
      </c>
      <c r="B47" s="1" t="s">
        <v>96</v>
      </c>
      <c r="C47" s="1" t="s">
        <v>95</v>
      </c>
    </row>
    <row r="48" spans="1:11" x14ac:dyDescent="0.2">
      <c r="A48" s="2" t="s">
        <v>11</v>
      </c>
      <c r="B48" s="2" t="s">
        <v>11</v>
      </c>
      <c r="C48" s="83" t="str">
        <f>Cover!$E$18</f>
        <v>2021</v>
      </c>
      <c r="K48" s="88"/>
    </row>
    <row r="49" spans="1:6" x14ac:dyDescent="0.2">
      <c r="A49" s="2" t="s">
        <v>139</v>
      </c>
      <c r="B49" s="2" t="s">
        <v>36</v>
      </c>
      <c r="C49" s="6">
        <f>SUMIFS(env_ac_ainah_r2!$I:$I,env_ac_ainah_r2!$D:$D,Data_Figure_2!C45,env_ac_ainah_r2!$E:$E,Data_Figure_2!A49,env_ac_ainah_r2!$F:$F,Data_Figure_2!C47,env_ac_ainah_r2!$H:$H,Data_Figure_2!C48)</f>
        <v>13054.85872</v>
      </c>
    </row>
    <row r="50" spans="1:6" x14ac:dyDescent="0.2">
      <c r="A50" s="2" t="s">
        <v>111</v>
      </c>
      <c r="B50" s="2" t="s">
        <v>118</v>
      </c>
      <c r="C50" s="6">
        <f>SUMIFS(env_ac_ainah_r2!$I:$I,env_ac_ainah_r2!$D:$D,Data_Figure_2!C45,env_ac_ainah_r2!$E:$E,Data_Figure_2!A50,env_ac_ainah_r2!$F:$F,Data_Figure_2!C47,env_ac_ainah_r2!$H:$H,Data_Figure_2!C48)</f>
        <v>40.428449999999998</v>
      </c>
    </row>
    <row r="51" spans="1:6" x14ac:dyDescent="0.2">
      <c r="A51" s="2" t="s">
        <v>110</v>
      </c>
      <c r="B51" s="2" t="s">
        <v>117</v>
      </c>
      <c r="C51" s="6">
        <f>SUMIFS(env_ac_ainah_r2!$I:$I,env_ac_ainah_r2!$D:$D,Data_Figure_2!C45,env_ac_ainah_r2!$E:$E,Data_Figure_2!A51,env_ac_ainah_r2!$F:$F,Data_Figure_2!C47,env_ac_ainah_r2!$H:$H,Data_Figure_2!C48)</f>
        <v>1331.3801800000001</v>
      </c>
    </row>
    <row r="52" spans="1:6" x14ac:dyDescent="0.2">
      <c r="A52" s="2" t="s">
        <v>112</v>
      </c>
      <c r="B52" s="2" t="s">
        <v>116</v>
      </c>
      <c r="C52" s="6">
        <f>SUMIFS(env_ac_ainah_r2!$I:$I,env_ac_ainah_r2!$D:$D,Data_Figure_2!C45,env_ac_ainah_r2!$E:$E,Data_Figure_2!A52,env_ac_ainah_r2!$F:$F,Data_Figure_2!C47,env_ac_ainah_r2!$H:$H,Data_Figure_2!C48)</f>
        <v>992.64649999999995</v>
      </c>
    </row>
    <row r="53" spans="1:6" x14ac:dyDescent="0.2">
      <c r="A53" s="2" t="s">
        <v>113</v>
      </c>
      <c r="B53" s="2" t="s">
        <v>115</v>
      </c>
      <c r="C53" s="6">
        <f>SUMIFS(env_ac_ainah_r2!$I:$I,env_ac_ainah_r2!$D:$D,Data_Figure_2!C45,env_ac_ainah_r2!$E:$E,Data_Figure_2!A53,env_ac_ainah_r2!$F:$F,Data_Figure_2!C47,env_ac_ainah_r2!$H:$H,Data_Figure_2!C48)</f>
        <v>144.85063</v>
      </c>
    </row>
    <row r="54" spans="1:6" x14ac:dyDescent="0.2">
      <c r="A54" s="86" t="s">
        <v>83</v>
      </c>
      <c r="B54" s="86" t="s">
        <v>19</v>
      </c>
      <c r="C54" s="87">
        <f>SUM(C50:C53)</f>
        <v>2509.3057599999997</v>
      </c>
    </row>
    <row r="55" spans="1:6" x14ac:dyDescent="0.2">
      <c r="A55" s="84" t="s">
        <v>37</v>
      </c>
      <c r="B55" s="84"/>
      <c r="C55" s="85">
        <f>(C54/C49)</f>
        <v>0.19221240258661335</v>
      </c>
    </row>
    <row r="56" spans="1:6" x14ac:dyDescent="0.2">
      <c r="A56" s="80"/>
      <c r="B56" s="80"/>
      <c r="C56" s="89"/>
      <c r="D56" s="90"/>
      <c r="E56" s="90"/>
      <c r="F56" s="90"/>
    </row>
    <row r="57" spans="1:6" x14ac:dyDescent="0.2">
      <c r="A57" s="1" t="s">
        <v>15</v>
      </c>
      <c r="B57" s="1" t="s">
        <v>102</v>
      </c>
      <c r="C57" s="3" t="s">
        <v>101</v>
      </c>
    </row>
    <row r="58" spans="1:6" x14ac:dyDescent="0.2">
      <c r="A58" s="1" t="s">
        <v>14</v>
      </c>
      <c r="B58" s="1" t="s">
        <v>13</v>
      </c>
      <c r="C58" s="1" t="s">
        <v>94</v>
      </c>
    </row>
    <row r="59" spans="1:6" x14ac:dyDescent="0.2">
      <c r="A59" s="1" t="s">
        <v>12</v>
      </c>
      <c r="B59" s="1" t="s">
        <v>96</v>
      </c>
      <c r="C59" s="1" t="s">
        <v>95</v>
      </c>
    </row>
    <row r="60" spans="1:6" x14ac:dyDescent="0.2">
      <c r="A60" s="2" t="s">
        <v>11</v>
      </c>
      <c r="B60" s="2" t="s">
        <v>11</v>
      </c>
      <c r="C60" s="83" t="str">
        <f>Cover!$E$18</f>
        <v>2021</v>
      </c>
    </row>
    <row r="61" spans="1:6" x14ac:dyDescent="0.2">
      <c r="A61" s="2" t="s">
        <v>139</v>
      </c>
      <c r="B61" s="2" t="s">
        <v>36</v>
      </c>
      <c r="C61" s="6">
        <f>SUMIFS(env_ac_ainah_r2!$I:$I,env_ac_ainah_r2!$D:$D,Data_Figure_2!C57,env_ac_ainah_r2!$E:$E,Data_Figure_2!A61,env_ac_ainah_r2!$F:$F,Data_Figure_2!C59,env_ac_ainah_r2!$H:$H,Data_Figure_2!C60)</f>
        <v>14678.18705</v>
      </c>
    </row>
    <row r="62" spans="1:6" x14ac:dyDescent="0.2">
      <c r="A62" s="2" t="s">
        <v>111</v>
      </c>
      <c r="B62" s="2" t="s">
        <v>118</v>
      </c>
      <c r="C62" s="6">
        <f>SUMIFS(env_ac_ainah_r2!$I:$I,env_ac_ainah_r2!$D:$D,Data_Figure_2!C57,env_ac_ainah_r2!$E:$E,Data_Figure_2!A62,env_ac_ainah_r2!$F:$F,Data_Figure_2!C59,env_ac_ainah_r2!$H:$H,Data_Figure_2!C60)</f>
        <v>190.44532000000001</v>
      </c>
    </row>
    <row r="63" spans="1:6" x14ac:dyDescent="0.2">
      <c r="A63" s="2" t="s">
        <v>110</v>
      </c>
      <c r="B63" s="2" t="s">
        <v>117</v>
      </c>
      <c r="C63" s="6">
        <f>SUMIFS(env_ac_ainah_r2!$I:$I,env_ac_ainah_r2!$D:$D,Data_Figure_2!C57,env_ac_ainah_r2!$E:$E,Data_Figure_2!A63,env_ac_ainah_r2!$F:$F,Data_Figure_2!C59,env_ac_ainah_r2!$H:$H,Data_Figure_2!C60)</f>
        <v>3210.69857</v>
      </c>
    </row>
    <row r="64" spans="1:6" x14ac:dyDescent="0.2">
      <c r="A64" s="2" t="s">
        <v>112</v>
      </c>
      <c r="B64" s="2" t="s">
        <v>116</v>
      </c>
      <c r="C64" s="6">
        <f>SUMIFS(env_ac_ainah_r2!$I:$I,env_ac_ainah_r2!$D:$D,Data_Figure_2!C57,env_ac_ainah_r2!$E:$E,Data_Figure_2!A64,env_ac_ainah_r2!$F:$F,Data_Figure_2!C59,env_ac_ainah_r2!$H:$H,Data_Figure_2!C60)</f>
        <v>1001.82886</v>
      </c>
    </row>
    <row r="65" spans="1:3" x14ac:dyDescent="0.2">
      <c r="A65" s="2" t="s">
        <v>113</v>
      </c>
      <c r="B65" s="2" t="s">
        <v>115</v>
      </c>
      <c r="C65" s="6">
        <f>SUMIFS(env_ac_ainah_r2!$I:$I,env_ac_ainah_r2!$D:$D,Data_Figure_2!C57,env_ac_ainah_r2!$E:$E,Data_Figure_2!A65,env_ac_ainah_r2!$F:$F,Data_Figure_2!C59,env_ac_ainah_r2!$H:$H,Data_Figure_2!C60)</f>
        <v>239.92703</v>
      </c>
    </row>
    <row r="66" spans="1:3" x14ac:dyDescent="0.2">
      <c r="A66" s="86" t="s">
        <v>83</v>
      </c>
      <c r="B66" s="86" t="s">
        <v>19</v>
      </c>
      <c r="C66" s="87">
        <f>SUM(C62:C65)</f>
        <v>4642.8997799999997</v>
      </c>
    </row>
    <row r="67" spans="1:3" x14ac:dyDescent="0.2">
      <c r="A67" s="84" t="s">
        <v>37</v>
      </c>
      <c r="B67" s="84"/>
      <c r="C67" s="85">
        <f>(C66/C61)</f>
        <v>0.31631289097109577</v>
      </c>
    </row>
    <row r="68" spans="1:3" x14ac:dyDescent="0.2">
      <c r="A68" s="80"/>
      <c r="B68" s="80"/>
    </row>
    <row r="69" spans="1:3" x14ac:dyDescent="0.2">
      <c r="A69" s="1" t="s">
        <v>15</v>
      </c>
      <c r="B69" s="1" t="s">
        <v>106</v>
      </c>
      <c r="C69" s="3" t="s">
        <v>105</v>
      </c>
    </row>
    <row r="70" spans="1:3" x14ac:dyDescent="0.2">
      <c r="A70" s="1" t="s">
        <v>14</v>
      </c>
      <c r="B70" s="1" t="s">
        <v>13</v>
      </c>
      <c r="C70" s="1" t="s">
        <v>94</v>
      </c>
    </row>
    <row r="71" spans="1:3" x14ac:dyDescent="0.2">
      <c r="A71" s="1" t="s">
        <v>12</v>
      </c>
      <c r="B71" s="1" t="s">
        <v>96</v>
      </c>
      <c r="C71" s="1" t="s">
        <v>95</v>
      </c>
    </row>
    <row r="72" spans="1:3" x14ac:dyDescent="0.2">
      <c r="A72" s="2" t="s">
        <v>11</v>
      </c>
      <c r="B72" s="2" t="s">
        <v>11</v>
      </c>
      <c r="C72" s="83" t="str">
        <f>Cover!$E$18</f>
        <v>2021</v>
      </c>
    </row>
    <row r="73" spans="1:3" x14ac:dyDescent="0.2">
      <c r="A73" s="2" t="s">
        <v>139</v>
      </c>
      <c r="B73" s="2" t="s">
        <v>36</v>
      </c>
      <c r="C73" s="6">
        <f>SUMIFS(env_ac_ainah_r2!$I:$I,env_ac_ainah_r2!$D:$D,Data_Figure_2!C69,env_ac_ainah_r2!$E:$E,Data_Figure_2!A73,env_ac_ainah_r2!$F:$F,Data_Figure_2!C71,env_ac_ainah_r2!$H:$H,Data_Figure_2!C72)</f>
        <v>634.56835000000001</v>
      </c>
    </row>
    <row r="74" spans="1:3" x14ac:dyDescent="0.2">
      <c r="A74" s="2" t="s">
        <v>111</v>
      </c>
      <c r="B74" s="2" t="s">
        <v>118</v>
      </c>
      <c r="C74" s="6">
        <f>SUMIFS(env_ac_ainah_r2!$I:$I,env_ac_ainah_r2!$D:$D,Data_Figure_2!C69,env_ac_ainah_r2!$E:$E,Data_Figure_2!A74,env_ac_ainah_r2!$F:$F,Data_Figure_2!C71,env_ac_ainah_r2!$H:$H,Data_Figure_2!C72)</f>
        <v>13.16248</v>
      </c>
    </row>
    <row r="75" spans="1:3" x14ac:dyDescent="0.2">
      <c r="A75" s="2" t="s">
        <v>110</v>
      </c>
      <c r="B75" s="2" t="s">
        <v>117</v>
      </c>
      <c r="C75" s="6">
        <f>SUMIFS(env_ac_ainah_r2!$I:$I,env_ac_ainah_r2!$D:$D,Data_Figure_2!C69,env_ac_ainah_r2!$E:$E,Data_Figure_2!A75,env_ac_ainah_r2!$F:$F,Data_Figure_2!C71,env_ac_ainah_r2!$H:$H,Data_Figure_2!C72)</f>
        <v>122.69795000000001</v>
      </c>
    </row>
    <row r="76" spans="1:3" x14ac:dyDescent="0.2">
      <c r="A76" s="2" t="s">
        <v>112</v>
      </c>
      <c r="B76" s="2" t="s">
        <v>116</v>
      </c>
      <c r="C76" s="6">
        <f>SUMIFS(env_ac_ainah_r2!$I:$I,env_ac_ainah_r2!$D:$D,Data_Figure_2!C69,env_ac_ainah_r2!$E:$E,Data_Figure_2!A76,env_ac_ainah_r2!$F:$F,Data_Figure_2!C71,env_ac_ainah_r2!$H:$H,Data_Figure_2!C72)</f>
        <v>27.243469999999999</v>
      </c>
    </row>
    <row r="77" spans="1:3" x14ac:dyDescent="0.2">
      <c r="A77" s="2" t="s">
        <v>113</v>
      </c>
      <c r="B77" s="2" t="s">
        <v>115</v>
      </c>
      <c r="C77" s="6">
        <f>SUMIFS(env_ac_ainah_r2!$I:$I,env_ac_ainah_r2!$D:$D,Data_Figure_2!C69,env_ac_ainah_r2!$E:$E,Data_Figure_2!A77,env_ac_ainah_r2!$F:$F,Data_Figure_2!C71,env_ac_ainah_r2!$H:$H,Data_Figure_2!C72)</f>
        <v>20.408439999999999</v>
      </c>
    </row>
    <row r="78" spans="1:3" x14ac:dyDescent="0.2">
      <c r="A78" s="86" t="s">
        <v>83</v>
      </c>
      <c r="B78" s="86" t="s">
        <v>19</v>
      </c>
      <c r="C78" s="87">
        <f>SUM(C74:C77)</f>
        <v>183.51233999999999</v>
      </c>
    </row>
    <row r="79" spans="1:3" x14ac:dyDescent="0.2">
      <c r="A79" s="84" t="s">
        <v>37</v>
      </c>
      <c r="B79" s="84"/>
      <c r="C79" s="85">
        <f>(C78/C73)</f>
        <v>0.28919239353806409</v>
      </c>
    </row>
    <row r="80" spans="1:3" x14ac:dyDescent="0.2">
      <c r="A80" s="80"/>
      <c r="B80" s="80"/>
    </row>
    <row r="81" spans="1:3" x14ac:dyDescent="0.2">
      <c r="A81" s="1" t="s">
        <v>15</v>
      </c>
      <c r="B81" s="1" t="s">
        <v>108</v>
      </c>
      <c r="C81" s="3" t="s">
        <v>107</v>
      </c>
    </row>
    <row r="82" spans="1:3" x14ac:dyDescent="0.2">
      <c r="A82" s="1" t="s">
        <v>14</v>
      </c>
      <c r="B82" s="1" t="s">
        <v>13</v>
      </c>
      <c r="C82" s="1" t="s">
        <v>94</v>
      </c>
    </row>
    <row r="83" spans="1:3" x14ac:dyDescent="0.2">
      <c r="A83" s="1" t="s">
        <v>12</v>
      </c>
      <c r="B83" s="1" t="s">
        <v>96</v>
      </c>
      <c r="C83" s="1" t="s">
        <v>95</v>
      </c>
    </row>
    <row r="84" spans="1:3" x14ac:dyDescent="0.2">
      <c r="A84" s="2" t="s">
        <v>11</v>
      </c>
      <c r="B84" s="2" t="s">
        <v>11</v>
      </c>
      <c r="C84" s="83" t="str">
        <f>Cover!$E$18</f>
        <v>2021</v>
      </c>
    </row>
    <row r="85" spans="1:3" x14ac:dyDescent="0.2">
      <c r="A85" s="2" t="s">
        <v>139</v>
      </c>
      <c r="B85" s="2" t="s">
        <v>36</v>
      </c>
      <c r="C85" s="6">
        <f>SUMIFS(env_ac_ainah_r2!$I:$I,env_ac_ainah_r2!$D:$D,Data_Figure_2!C81,env_ac_ainah_r2!$E:$E,Data_Figure_2!A85,env_ac_ainah_r2!$F:$F,Data_Figure_2!C83,env_ac_ainah_r2!$H:$H,Data_Figure_2!C84)</f>
        <v>1266.4693199999999</v>
      </c>
    </row>
    <row r="86" spans="1:3" x14ac:dyDescent="0.2">
      <c r="A86" s="2" t="s">
        <v>111</v>
      </c>
      <c r="B86" s="2" t="s">
        <v>118</v>
      </c>
      <c r="C86" s="6">
        <f>SUMIFS(env_ac_ainah_r2!$I:$I,env_ac_ainah_r2!$D:$D,Data_Figure_2!C81,env_ac_ainah_r2!$E:$E,Data_Figure_2!A86,env_ac_ainah_r2!$F:$F,Data_Figure_2!C83,env_ac_ainah_r2!$H:$H,Data_Figure_2!C84)</f>
        <v>85.735730000000004</v>
      </c>
    </row>
    <row r="87" spans="1:3" x14ac:dyDescent="0.2">
      <c r="A87" s="2" t="s">
        <v>110</v>
      </c>
      <c r="B87" s="2" t="s">
        <v>117</v>
      </c>
      <c r="C87" s="6">
        <f>SUMIFS(env_ac_ainah_r2!$I:$I,env_ac_ainah_r2!$D:$D,Data_Figure_2!C81,env_ac_ainah_r2!$E:$E,Data_Figure_2!A87,env_ac_ainah_r2!$F:$F,Data_Figure_2!C83,env_ac_ainah_r2!$H:$H,Data_Figure_2!C84)</f>
        <v>176.74482</v>
      </c>
    </row>
    <row r="88" spans="1:3" x14ac:dyDescent="0.2">
      <c r="A88" s="2" t="s">
        <v>112</v>
      </c>
      <c r="B88" s="2" t="s">
        <v>116</v>
      </c>
      <c r="C88" s="6">
        <f>SUMIFS(env_ac_ainah_r2!$I:$I,env_ac_ainah_r2!$D:$D,Data_Figure_2!C81,env_ac_ainah_r2!$E:$E,Data_Figure_2!A88,env_ac_ainah_r2!$F:$F,Data_Figure_2!C83,env_ac_ainah_r2!$H:$H,Data_Figure_2!C84)</f>
        <v>36.547199999999997</v>
      </c>
    </row>
    <row r="89" spans="1:3" x14ac:dyDescent="0.2">
      <c r="A89" s="2" t="s">
        <v>113</v>
      </c>
      <c r="B89" s="2" t="s">
        <v>115</v>
      </c>
      <c r="C89" s="6">
        <f>SUMIFS(env_ac_ainah_r2!$I:$I,env_ac_ainah_r2!$D:$D,Data_Figure_2!C81,env_ac_ainah_r2!$E:$E,Data_Figure_2!A89,env_ac_ainah_r2!$F:$F,Data_Figure_2!C83,env_ac_ainah_r2!$H:$H,Data_Figure_2!C84)</f>
        <v>22.13871</v>
      </c>
    </row>
    <row r="90" spans="1:3" x14ac:dyDescent="0.2">
      <c r="A90" s="86" t="s">
        <v>83</v>
      </c>
      <c r="B90" s="86" t="s">
        <v>19</v>
      </c>
      <c r="C90" s="71">
        <v>342.6429</v>
      </c>
    </row>
    <row r="91" spans="1:3" x14ac:dyDescent="0.2">
      <c r="A91" s="84" t="s">
        <v>37</v>
      </c>
      <c r="B91" s="84"/>
      <c r="C91" s="85">
        <f>(C90/C85)</f>
        <v>0.27054970427550507</v>
      </c>
    </row>
    <row r="93" spans="1:3" x14ac:dyDescent="0.2">
      <c r="A93" s="3"/>
      <c r="B93" s="109" t="s">
        <v>171</v>
      </c>
    </row>
    <row r="94" spans="1:3" x14ac:dyDescent="0.2">
      <c r="A94" s="80"/>
      <c r="B94" s="80"/>
    </row>
    <row r="95" spans="1:3" x14ac:dyDescent="0.2">
      <c r="A95" s="1" t="s">
        <v>12</v>
      </c>
      <c r="B95" s="1" t="s">
        <v>170</v>
      </c>
      <c r="C95" s="1"/>
    </row>
    <row r="96" spans="1:3" x14ac:dyDescent="0.2">
      <c r="A96" s="1" t="s">
        <v>14</v>
      </c>
      <c r="B96" s="1" t="s">
        <v>30</v>
      </c>
      <c r="C96" s="1" t="s">
        <v>94</v>
      </c>
    </row>
    <row r="97" spans="1:7" x14ac:dyDescent="0.2">
      <c r="A97" s="2" t="s">
        <v>11</v>
      </c>
      <c r="B97" s="2"/>
      <c r="C97" s="83" t="str">
        <f>Cover!$E$18</f>
        <v>2021</v>
      </c>
    </row>
    <row r="98" spans="1:7" x14ac:dyDescent="0.2">
      <c r="A98" s="84" t="s">
        <v>37</v>
      </c>
      <c r="B98" s="84"/>
      <c r="C98" s="85">
        <f>env_ac_taxener!H13</f>
        <v>22.18</v>
      </c>
    </row>
    <row r="100" spans="1:7" ht="15" x14ac:dyDescent="0.25">
      <c r="A100" s="108"/>
      <c r="B100" s="109"/>
      <c r="C100"/>
      <c r="D100"/>
      <c r="E100"/>
      <c r="F100"/>
      <c r="G100"/>
    </row>
    <row r="101" spans="1:7" ht="15" x14ac:dyDescent="0.25">
      <c r="A101" s="108"/>
      <c r="B101" s="108"/>
      <c r="C101"/>
      <c r="D101"/>
      <c r="E101"/>
      <c r="F101"/>
      <c r="G101"/>
    </row>
    <row r="102" spans="1:7" ht="15" x14ac:dyDescent="0.25">
      <c r="A102"/>
      <c r="B102"/>
      <c r="C102"/>
      <c r="D102"/>
      <c r="E102"/>
      <c r="F102"/>
      <c r="G102"/>
    </row>
    <row r="103" spans="1:7" ht="15" x14ac:dyDescent="0.25">
      <c r="A103" s="109"/>
      <c r="B103"/>
      <c r="C103" s="108"/>
      <c r="D103"/>
      <c r="E103"/>
      <c r="F103"/>
      <c r="G103"/>
    </row>
    <row r="104" spans="1:7" ht="15" x14ac:dyDescent="0.25">
      <c r="A104" s="109"/>
      <c r="B104"/>
      <c r="C104" s="108"/>
      <c r="D104"/>
      <c r="E104"/>
      <c r="F104"/>
      <c r="G104"/>
    </row>
    <row r="105" spans="1:7" ht="15" x14ac:dyDescent="0.25">
      <c r="A105" s="109"/>
      <c r="B105"/>
      <c r="C105" s="108"/>
      <c r="D105"/>
      <c r="E105"/>
      <c r="F105"/>
      <c r="G105"/>
    </row>
  </sheetData>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J53"/>
  <sheetViews>
    <sheetView zoomScale="80" zoomScaleNormal="80" workbookViewId="0">
      <selection activeCell="S25" sqref="S25"/>
    </sheetView>
  </sheetViews>
  <sheetFormatPr defaultRowHeight="12.75" x14ac:dyDescent="0.2"/>
  <cols>
    <col min="1" max="1" width="9.140625" style="62"/>
    <col min="2" max="2" width="16.5703125" style="62" bestFit="1" customWidth="1"/>
    <col min="3" max="3" width="9.140625" style="62"/>
    <col min="4" max="4" width="18.42578125" style="62" customWidth="1"/>
    <col min="5" max="6" width="9.140625" style="62"/>
    <col min="7" max="7" width="11.42578125" style="62" customWidth="1"/>
    <col min="8" max="8" width="10.7109375" style="62" customWidth="1"/>
    <col min="9" max="9" width="12.5703125" style="62" customWidth="1"/>
    <col min="10" max="10" width="9.140625" style="62"/>
    <col min="11" max="16384" width="9.140625" style="91"/>
  </cols>
  <sheetData>
    <row r="1" spans="1:10" x14ac:dyDescent="0.2">
      <c r="A1" s="62" t="s">
        <v>131</v>
      </c>
      <c r="B1" s="62" t="s">
        <v>130</v>
      </c>
      <c r="C1" s="62" t="s">
        <v>129</v>
      </c>
      <c r="D1" s="62" t="s">
        <v>126</v>
      </c>
      <c r="E1" s="62" t="s">
        <v>127</v>
      </c>
      <c r="F1" s="62" t="s">
        <v>142</v>
      </c>
      <c r="G1" s="62" t="s">
        <v>125</v>
      </c>
      <c r="H1" s="62" t="s">
        <v>124</v>
      </c>
      <c r="I1" s="62" t="s">
        <v>123</v>
      </c>
      <c r="J1" s="62" t="s">
        <v>122</v>
      </c>
    </row>
    <row r="2" spans="1:10" x14ac:dyDescent="0.2">
      <c r="A2" s="62" t="s">
        <v>141</v>
      </c>
      <c r="B2" s="92">
        <v>45310.958333333336</v>
      </c>
      <c r="C2" s="62" t="s">
        <v>119</v>
      </c>
      <c r="D2" s="62" t="s">
        <v>82</v>
      </c>
      <c r="E2" s="62" t="s">
        <v>83</v>
      </c>
      <c r="F2" s="62" t="s">
        <v>84</v>
      </c>
      <c r="G2" s="62" t="s">
        <v>94</v>
      </c>
      <c r="H2" s="62">
        <v>2010</v>
      </c>
      <c r="I2" s="62">
        <v>2091974.1</v>
      </c>
    </row>
    <row r="3" spans="1:10" x14ac:dyDescent="0.2">
      <c r="A3" s="62" t="s">
        <v>141</v>
      </c>
      <c r="B3" s="92">
        <v>45310.958333333336</v>
      </c>
      <c r="C3" s="62" t="s">
        <v>119</v>
      </c>
      <c r="D3" s="62" t="s">
        <v>82</v>
      </c>
      <c r="E3" s="62" t="s">
        <v>83</v>
      </c>
      <c r="F3" s="62" t="s">
        <v>84</v>
      </c>
      <c r="G3" s="62" t="s">
        <v>94</v>
      </c>
      <c r="H3" s="62">
        <v>2011</v>
      </c>
      <c r="I3" s="62">
        <v>2159967.7000000002</v>
      </c>
    </row>
    <row r="4" spans="1:10" x14ac:dyDescent="0.2">
      <c r="A4" s="62" t="s">
        <v>141</v>
      </c>
      <c r="B4" s="92">
        <v>45310.958333333336</v>
      </c>
      <c r="C4" s="62" t="s">
        <v>119</v>
      </c>
      <c r="D4" s="62" t="s">
        <v>82</v>
      </c>
      <c r="E4" s="62" t="s">
        <v>83</v>
      </c>
      <c r="F4" s="62" t="s">
        <v>84</v>
      </c>
      <c r="G4" s="62" t="s">
        <v>94</v>
      </c>
      <c r="H4" s="62">
        <v>2012</v>
      </c>
      <c r="I4" s="62">
        <v>2127552</v>
      </c>
    </row>
    <row r="5" spans="1:10" x14ac:dyDescent="0.2">
      <c r="A5" s="62" t="s">
        <v>141</v>
      </c>
      <c r="B5" s="92">
        <v>45310.958333333336</v>
      </c>
      <c r="C5" s="62" t="s">
        <v>119</v>
      </c>
      <c r="D5" s="62" t="s">
        <v>82</v>
      </c>
      <c r="E5" s="62" t="s">
        <v>83</v>
      </c>
      <c r="F5" s="62" t="s">
        <v>84</v>
      </c>
      <c r="G5" s="62" t="s">
        <v>94</v>
      </c>
      <c r="H5" s="62">
        <v>2013</v>
      </c>
      <c r="I5" s="62">
        <v>2104363.5</v>
      </c>
    </row>
    <row r="6" spans="1:10" x14ac:dyDescent="0.2">
      <c r="A6" s="62" t="s">
        <v>141</v>
      </c>
      <c r="B6" s="92">
        <v>45310.958333333336</v>
      </c>
      <c r="C6" s="62" t="s">
        <v>119</v>
      </c>
      <c r="D6" s="62" t="s">
        <v>82</v>
      </c>
      <c r="E6" s="62" t="s">
        <v>83</v>
      </c>
      <c r="F6" s="62" t="s">
        <v>84</v>
      </c>
      <c r="G6" s="62" t="s">
        <v>94</v>
      </c>
      <c r="H6" s="62">
        <v>2014</v>
      </c>
      <c r="I6" s="62">
        <v>2156689</v>
      </c>
    </row>
    <row r="7" spans="1:10" x14ac:dyDescent="0.2">
      <c r="A7" s="62" t="s">
        <v>141</v>
      </c>
      <c r="B7" s="92">
        <v>45310.958333333336</v>
      </c>
      <c r="C7" s="62" t="s">
        <v>119</v>
      </c>
      <c r="D7" s="62" t="s">
        <v>82</v>
      </c>
      <c r="E7" s="62" t="s">
        <v>83</v>
      </c>
      <c r="F7" s="62" t="s">
        <v>84</v>
      </c>
      <c r="G7" s="62" t="s">
        <v>94</v>
      </c>
      <c r="H7" s="62">
        <v>2015</v>
      </c>
      <c r="I7" s="62">
        <v>2229033.2999999998</v>
      </c>
    </row>
    <row r="8" spans="1:10" x14ac:dyDescent="0.2">
      <c r="A8" s="62" t="s">
        <v>141</v>
      </c>
      <c r="B8" s="92">
        <v>45310.958333333336</v>
      </c>
      <c r="C8" s="62" t="s">
        <v>119</v>
      </c>
      <c r="D8" s="62" t="s">
        <v>82</v>
      </c>
      <c r="E8" s="62" t="s">
        <v>83</v>
      </c>
      <c r="F8" s="62" t="s">
        <v>84</v>
      </c>
      <c r="G8" s="62" t="s">
        <v>94</v>
      </c>
      <c r="H8" s="62">
        <v>2016</v>
      </c>
      <c r="I8" s="62">
        <v>2289567</v>
      </c>
    </row>
    <row r="9" spans="1:10" x14ac:dyDescent="0.2">
      <c r="A9" s="62" t="s">
        <v>141</v>
      </c>
      <c r="B9" s="92">
        <v>45310.958333333336</v>
      </c>
      <c r="C9" s="62" t="s">
        <v>119</v>
      </c>
      <c r="D9" s="62" t="s">
        <v>82</v>
      </c>
      <c r="E9" s="62" t="s">
        <v>83</v>
      </c>
      <c r="F9" s="62" t="s">
        <v>84</v>
      </c>
      <c r="G9" s="62" t="s">
        <v>94</v>
      </c>
      <c r="H9" s="62">
        <v>2017</v>
      </c>
      <c r="I9" s="62">
        <v>2370916.5</v>
      </c>
    </row>
    <row r="10" spans="1:10" x14ac:dyDescent="0.2">
      <c r="A10" s="62" t="s">
        <v>141</v>
      </c>
      <c r="B10" s="92">
        <v>45310.958333333336</v>
      </c>
      <c r="C10" s="62" t="s">
        <v>119</v>
      </c>
      <c r="D10" s="62" t="s">
        <v>82</v>
      </c>
      <c r="E10" s="62" t="s">
        <v>83</v>
      </c>
      <c r="F10" s="62" t="s">
        <v>84</v>
      </c>
      <c r="G10" s="62" t="s">
        <v>94</v>
      </c>
      <c r="H10" s="62">
        <v>2018</v>
      </c>
      <c r="I10" s="62">
        <v>2417594.1</v>
      </c>
    </row>
    <row r="11" spans="1:10" x14ac:dyDescent="0.2">
      <c r="A11" s="62" t="s">
        <v>141</v>
      </c>
      <c r="B11" s="92">
        <v>45310.958333333336</v>
      </c>
      <c r="C11" s="62" t="s">
        <v>119</v>
      </c>
      <c r="D11" s="62" t="s">
        <v>82</v>
      </c>
      <c r="E11" s="62" t="s">
        <v>83</v>
      </c>
      <c r="F11" s="62" t="s">
        <v>84</v>
      </c>
      <c r="G11" s="62" t="s">
        <v>94</v>
      </c>
      <c r="H11" s="62">
        <v>2019</v>
      </c>
      <c r="I11" s="62">
        <v>2436005.6</v>
      </c>
    </row>
    <row r="12" spans="1:10" x14ac:dyDescent="0.2">
      <c r="A12" s="62" t="s">
        <v>141</v>
      </c>
      <c r="B12" s="92">
        <v>45310.958333333336</v>
      </c>
      <c r="C12" s="62" t="s">
        <v>119</v>
      </c>
      <c r="D12" s="62" t="s">
        <v>82</v>
      </c>
      <c r="E12" s="62" t="s">
        <v>83</v>
      </c>
      <c r="F12" s="62" t="s">
        <v>84</v>
      </c>
      <c r="G12" s="62" t="s">
        <v>94</v>
      </c>
      <c r="H12" s="62">
        <v>2020</v>
      </c>
      <c r="I12" s="62">
        <v>2291743.7999999998</v>
      </c>
    </row>
    <row r="13" spans="1:10" x14ac:dyDescent="0.2">
      <c r="A13" s="62" t="s">
        <v>141</v>
      </c>
      <c r="B13" s="92">
        <v>45310.958333333336</v>
      </c>
      <c r="C13" s="62" t="s">
        <v>119</v>
      </c>
      <c r="D13" s="62" t="s">
        <v>82</v>
      </c>
      <c r="E13" s="62" t="s">
        <v>83</v>
      </c>
      <c r="F13" s="62" t="s">
        <v>84</v>
      </c>
      <c r="G13" s="62" t="s">
        <v>94</v>
      </c>
      <c r="H13" s="62">
        <v>2021</v>
      </c>
      <c r="I13" s="62">
        <v>2479768.4</v>
      </c>
    </row>
    <row r="14" spans="1:10" x14ac:dyDescent="0.2">
      <c r="A14" s="62" t="s">
        <v>141</v>
      </c>
      <c r="B14" s="92">
        <v>45310.958333333336</v>
      </c>
      <c r="C14" s="62" t="s">
        <v>119</v>
      </c>
      <c r="D14" s="62" t="s">
        <v>82</v>
      </c>
      <c r="E14" s="62" t="s">
        <v>83</v>
      </c>
      <c r="F14" s="62" t="s">
        <v>84</v>
      </c>
      <c r="G14" s="62" t="s">
        <v>94</v>
      </c>
      <c r="H14" s="62">
        <v>2022</v>
      </c>
      <c r="I14" s="62">
        <v>2526508.4</v>
      </c>
    </row>
    <row r="15" spans="1:10" x14ac:dyDescent="0.2">
      <c r="A15" s="62" t="s">
        <v>141</v>
      </c>
      <c r="B15" s="92">
        <v>45310.958333333336</v>
      </c>
      <c r="C15" s="62" t="s">
        <v>119</v>
      </c>
      <c r="D15" s="62" t="s">
        <v>82</v>
      </c>
      <c r="E15" s="62" t="s">
        <v>139</v>
      </c>
      <c r="F15" s="62" t="s">
        <v>84</v>
      </c>
      <c r="G15" s="62" t="s">
        <v>94</v>
      </c>
      <c r="H15" s="62">
        <v>2010</v>
      </c>
      <c r="I15" s="62">
        <v>10398240.9</v>
      </c>
    </row>
    <row r="16" spans="1:10" x14ac:dyDescent="0.2">
      <c r="A16" s="62" t="s">
        <v>141</v>
      </c>
      <c r="B16" s="92">
        <v>45310.958333333336</v>
      </c>
      <c r="C16" s="62" t="s">
        <v>119</v>
      </c>
      <c r="D16" s="62" t="s">
        <v>82</v>
      </c>
      <c r="E16" s="62" t="s">
        <v>139</v>
      </c>
      <c r="F16" s="62" t="s">
        <v>84</v>
      </c>
      <c r="G16" s="62" t="s">
        <v>94</v>
      </c>
      <c r="H16" s="62">
        <v>2011</v>
      </c>
      <c r="I16" s="62">
        <v>10602902.1</v>
      </c>
    </row>
    <row r="17" spans="1:9" x14ac:dyDescent="0.2">
      <c r="A17" s="62" t="s">
        <v>141</v>
      </c>
      <c r="B17" s="92">
        <v>45310.958333333336</v>
      </c>
      <c r="C17" s="62" t="s">
        <v>119</v>
      </c>
      <c r="D17" s="62" t="s">
        <v>82</v>
      </c>
      <c r="E17" s="62" t="s">
        <v>139</v>
      </c>
      <c r="F17" s="62" t="s">
        <v>84</v>
      </c>
      <c r="G17" s="62" t="s">
        <v>94</v>
      </c>
      <c r="H17" s="62">
        <v>2012</v>
      </c>
      <c r="I17" s="62">
        <v>10541272.4</v>
      </c>
    </row>
    <row r="18" spans="1:9" x14ac:dyDescent="0.2">
      <c r="A18" s="62" t="s">
        <v>141</v>
      </c>
      <c r="B18" s="92">
        <v>45310.958333333336</v>
      </c>
      <c r="C18" s="62" t="s">
        <v>119</v>
      </c>
      <c r="D18" s="62" t="s">
        <v>82</v>
      </c>
      <c r="E18" s="62" t="s">
        <v>139</v>
      </c>
      <c r="F18" s="62" t="s">
        <v>84</v>
      </c>
      <c r="G18" s="62" t="s">
        <v>94</v>
      </c>
      <c r="H18" s="62">
        <v>2013</v>
      </c>
      <c r="I18" s="62">
        <v>10541293.1</v>
      </c>
    </row>
    <row r="19" spans="1:9" x14ac:dyDescent="0.2">
      <c r="A19" s="62" t="s">
        <v>141</v>
      </c>
      <c r="B19" s="92">
        <v>45310.958333333336</v>
      </c>
      <c r="C19" s="62" t="s">
        <v>119</v>
      </c>
      <c r="D19" s="62" t="s">
        <v>82</v>
      </c>
      <c r="E19" s="62" t="s">
        <v>139</v>
      </c>
      <c r="F19" s="62" t="s">
        <v>84</v>
      </c>
      <c r="G19" s="62" t="s">
        <v>94</v>
      </c>
      <c r="H19" s="62">
        <v>2014</v>
      </c>
      <c r="I19" s="62">
        <v>10709099.4</v>
      </c>
    </row>
    <row r="20" spans="1:9" x14ac:dyDescent="0.2">
      <c r="A20" s="62" t="s">
        <v>141</v>
      </c>
      <c r="B20" s="92">
        <v>45310.958333333336</v>
      </c>
      <c r="C20" s="62" t="s">
        <v>119</v>
      </c>
      <c r="D20" s="62" t="s">
        <v>82</v>
      </c>
      <c r="E20" s="62" t="s">
        <v>139</v>
      </c>
      <c r="F20" s="62" t="s">
        <v>84</v>
      </c>
      <c r="G20" s="62" t="s">
        <v>94</v>
      </c>
      <c r="H20" s="62">
        <v>2015</v>
      </c>
      <c r="I20" s="62">
        <v>10939262</v>
      </c>
    </row>
    <row r="21" spans="1:9" x14ac:dyDescent="0.2">
      <c r="A21" s="62" t="s">
        <v>141</v>
      </c>
      <c r="B21" s="92">
        <v>45310.958333333336</v>
      </c>
      <c r="C21" s="62" t="s">
        <v>119</v>
      </c>
      <c r="D21" s="62" t="s">
        <v>82</v>
      </c>
      <c r="E21" s="62" t="s">
        <v>139</v>
      </c>
      <c r="F21" s="62" t="s">
        <v>84</v>
      </c>
      <c r="G21" s="62" t="s">
        <v>94</v>
      </c>
      <c r="H21" s="62">
        <v>2016</v>
      </c>
      <c r="I21" s="62">
        <v>11144233.800000001</v>
      </c>
    </row>
    <row r="22" spans="1:9" x14ac:dyDescent="0.2">
      <c r="A22" s="62" t="s">
        <v>141</v>
      </c>
      <c r="B22" s="92">
        <v>45310.958333333336</v>
      </c>
      <c r="C22" s="62" t="s">
        <v>119</v>
      </c>
      <c r="D22" s="62" t="s">
        <v>82</v>
      </c>
      <c r="E22" s="62" t="s">
        <v>139</v>
      </c>
      <c r="F22" s="62" t="s">
        <v>84</v>
      </c>
      <c r="G22" s="62" t="s">
        <v>94</v>
      </c>
      <c r="H22" s="62">
        <v>2017</v>
      </c>
      <c r="I22" s="62">
        <v>11465242.5</v>
      </c>
    </row>
    <row r="23" spans="1:9" x14ac:dyDescent="0.2">
      <c r="A23" s="62" t="s">
        <v>141</v>
      </c>
      <c r="B23" s="92">
        <v>45310.958333333336</v>
      </c>
      <c r="C23" s="62" t="s">
        <v>119</v>
      </c>
      <c r="D23" s="62" t="s">
        <v>82</v>
      </c>
      <c r="E23" s="62" t="s">
        <v>139</v>
      </c>
      <c r="F23" s="62" t="s">
        <v>84</v>
      </c>
      <c r="G23" s="62" t="s">
        <v>94</v>
      </c>
      <c r="H23" s="62">
        <v>2018</v>
      </c>
      <c r="I23" s="62">
        <v>11700948.5</v>
      </c>
    </row>
    <row r="24" spans="1:9" x14ac:dyDescent="0.2">
      <c r="A24" s="62" t="s">
        <v>141</v>
      </c>
      <c r="B24" s="92">
        <v>45310.958333333336</v>
      </c>
      <c r="C24" s="62" t="s">
        <v>119</v>
      </c>
      <c r="D24" s="62" t="s">
        <v>82</v>
      </c>
      <c r="E24" s="62" t="s">
        <v>139</v>
      </c>
      <c r="F24" s="62" t="s">
        <v>84</v>
      </c>
      <c r="G24" s="62" t="s">
        <v>94</v>
      </c>
      <c r="H24" s="62">
        <v>2019</v>
      </c>
      <c r="I24" s="62">
        <v>11906657.5</v>
      </c>
    </row>
    <row r="25" spans="1:9" x14ac:dyDescent="0.2">
      <c r="A25" s="62" t="s">
        <v>141</v>
      </c>
      <c r="B25" s="92">
        <v>45310.958333333336</v>
      </c>
      <c r="C25" s="62" t="s">
        <v>119</v>
      </c>
      <c r="D25" s="62" t="s">
        <v>82</v>
      </c>
      <c r="E25" s="62" t="s">
        <v>139</v>
      </c>
      <c r="F25" s="62" t="s">
        <v>84</v>
      </c>
      <c r="G25" s="62" t="s">
        <v>94</v>
      </c>
      <c r="H25" s="62">
        <v>2020</v>
      </c>
      <c r="I25" s="62">
        <v>11247612</v>
      </c>
    </row>
    <row r="26" spans="1:9" x14ac:dyDescent="0.2">
      <c r="A26" s="62" t="s">
        <v>141</v>
      </c>
      <c r="B26" s="92">
        <v>45310.958333333336</v>
      </c>
      <c r="C26" s="62" t="s">
        <v>119</v>
      </c>
      <c r="D26" s="62" t="s">
        <v>82</v>
      </c>
      <c r="E26" s="62" t="s">
        <v>139</v>
      </c>
      <c r="F26" s="62" t="s">
        <v>84</v>
      </c>
      <c r="G26" s="62" t="s">
        <v>94</v>
      </c>
      <c r="H26" s="62">
        <v>2021</v>
      </c>
      <c r="I26" s="62">
        <v>11907648.699999999</v>
      </c>
    </row>
    <row r="27" spans="1:9" x14ac:dyDescent="0.2">
      <c r="A27" s="62" t="s">
        <v>141</v>
      </c>
      <c r="B27" s="92">
        <v>45310.958333333336</v>
      </c>
      <c r="C27" s="62" t="s">
        <v>119</v>
      </c>
      <c r="D27" s="62" t="s">
        <v>82</v>
      </c>
      <c r="E27" s="62" t="s">
        <v>139</v>
      </c>
      <c r="F27" s="62" t="s">
        <v>84</v>
      </c>
      <c r="G27" s="62" t="s">
        <v>94</v>
      </c>
      <c r="H27" s="62">
        <v>2022</v>
      </c>
      <c r="I27" s="62">
        <v>12329729.300000001</v>
      </c>
    </row>
    <row r="28" spans="1:9" x14ac:dyDescent="0.2">
      <c r="A28" s="62" t="s">
        <v>141</v>
      </c>
      <c r="B28" s="92">
        <v>45310.958333333336</v>
      </c>
      <c r="C28" s="62" t="s">
        <v>119</v>
      </c>
      <c r="D28" s="62" t="s">
        <v>140</v>
      </c>
      <c r="E28" s="62" t="s">
        <v>83</v>
      </c>
      <c r="F28" s="62" t="s">
        <v>84</v>
      </c>
      <c r="G28" s="62" t="s">
        <v>94</v>
      </c>
      <c r="H28" s="62">
        <v>2010</v>
      </c>
      <c r="I28" s="62">
        <v>1952226.7</v>
      </c>
    </row>
    <row r="29" spans="1:9" x14ac:dyDescent="0.2">
      <c r="A29" s="62" t="s">
        <v>141</v>
      </c>
      <c r="B29" s="92">
        <v>45310.958333333336</v>
      </c>
      <c r="C29" s="62" t="s">
        <v>119</v>
      </c>
      <c r="D29" s="62" t="s">
        <v>140</v>
      </c>
      <c r="E29" s="62" t="s">
        <v>83</v>
      </c>
      <c r="F29" s="62" t="s">
        <v>84</v>
      </c>
      <c r="G29" s="62" t="s">
        <v>94</v>
      </c>
      <c r="H29" s="62">
        <v>2011</v>
      </c>
      <c r="I29" s="62">
        <v>2042137</v>
      </c>
    </row>
    <row r="30" spans="1:9" x14ac:dyDescent="0.2">
      <c r="A30" s="62" t="s">
        <v>141</v>
      </c>
      <c r="B30" s="92">
        <v>45310.958333333336</v>
      </c>
      <c r="C30" s="62" t="s">
        <v>119</v>
      </c>
      <c r="D30" s="62" t="s">
        <v>140</v>
      </c>
      <c r="E30" s="62" t="s">
        <v>83</v>
      </c>
      <c r="F30" s="62" t="s">
        <v>84</v>
      </c>
      <c r="G30" s="62" t="s">
        <v>94</v>
      </c>
      <c r="H30" s="62">
        <v>2012</v>
      </c>
      <c r="I30" s="62">
        <v>2046363.2</v>
      </c>
    </row>
    <row r="31" spans="1:9" x14ac:dyDescent="0.2">
      <c r="A31" s="62" t="s">
        <v>141</v>
      </c>
      <c r="B31" s="92">
        <v>45310.958333333336</v>
      </c>
      <c r="C31" s="62" t="s">
        <v>119</v>
      </c>
      <c r="D31" s="62" t="s">
        <v>140</v>
      </c>
      <c r="E31" s="62" t="s">
        <v>83</v>
      </c>
      <c r="F31" s="62" t="s">
        <v>84</v>
      </c>
      <c r="G31" s="62" t="s">
        <v>94</v>
      </c>
      <c r="H31" s="62">
        <v>2013</v>
      </c>
      <c r="I31" s="62">
        <v>2043626.7</v>
      </c>
    </row>
    <row r="32" spans="1:9" x14ac:dyDescent="0.2">
      <c r="A32" s="62" t="s">
        <v>141</v>
      </c>
      <c r="B32" s="92">
        <v>45310.958333333336</v>
      </c>
      <c r="C32" s="62" t="s">
        <v>119</v>
      </c>
      <c r="D32" s="62" t="s">
        <v>140</v>
      </c>
      <c r="E32" s="62" t="s">
        <v>83</v>
      </c>
      <c r="F32" s="62" t="s">
        <v>84</v>
      </c>
      <c r="G32" s="62" t="s">
        <v>94</v>
      </c>
      <c r="H32" s="62">
        <v>2014</v>
      </c>
      <c r="I32" s="62">
        <v>2097854.1</v>
      </c>
    </row>
    <row r="33" spans="1:9" x14ac:dyDescent="0.2">
      <c r="A33" s="62" t="s">
        <v>141</v>
      </c>
      <c r="B33" s="92">
        <v>45310.958333333336</v>
      </c>
      <c r="C33" s="62" t="s">
        <v>119</v>
      </c>
      <c r="D33" s="62" t="s">
        <v>140</v>
      </c>
      <c r="E33" s="62" t="s">
        <v>83</v>
      </c>
      <c r="F33" s="62" t="s">
        <v>84</v>
      </c>
      <c r="G33" s="62" t="s">
        <v>94</v>
      </c>
      <c r="H33" s="62">
        <v>2015</v>
      </c>
      <c r="I33" s="62">
        <v>2229033.2999999998</v>
      </c>
    </row>
    <row r="34" spans="1:9" x14ac:dyDescent="0.2">
      <c r="A34" s="62" t="s">
        <v>141</v>
      </c>
      <c r="B34" s="92">
        <v>45310.958333333336</v>
      </c>
      <c r="C34" s="62" t="s">
        <v>119</v>
      </c>
      <c r="D34" s="62" t="s">
        <v>140</v>
      </c>
      <c r="E34" s="62" t="s">
        <v>83</v>
      </c>
      <c r="F34" s="62" t="s">
        <v>84</v>
      </c>
      <c r="G34" s="62" t="s">
        <v>94</v>
      </c>
      <c r="H34" s="62">
        <v>2016</v>
      </c>
      <c r="I34" s="62">
        <v>2290710</v>
      </c>
    </row>
    <row r="35" spans="1:9" x14ac:dyDescent="0.2">
      <c r="A35" s="62" t="s">
        <v>141</v>
      </c>
      <c r="B35" s="92">
        <v>45310.958333333336</v>
      </c>
      <c r="C35" s="62" t="s">
        <v>119</v>
      </c>
      <c r="D35" s="62" t="s">
        <v>140</v>
      </c>
      <c r="E35" s="62" t="s">
        <v>83</v>
      </c>
      <c r="F35" s="62" t="s">
        <v>84</v>
      </c>
      <c r="G35" s="62" t="s">
        <v>94</v>
      </c>
      <c r="H35" s="62">
        <v>2017</v>
      </c>
      <c r="I35" s="62">
        <v>2373818.1</v>
      </c>
    </row>
    <row r="36" spans="1:9" x14ac:dyDescent="0.2">
      <c r="A36" s="62" t="s">
        <v>141</v>
      </c>
      <c r="B36" s="92">
        <v>45310.958333333336</v>
      </c>
      <c r="C36" s="62" t="s">
        <v>119</v>
      </c>
      <c r="D36" s="62" t="s">
        <v>140</v>
      </c>
      <c r="E36" s="62" t="s">
        <v>83</v>
      </c>
      <c r="F36" s="62" t="s">
        <v>84</v>
      </c>
      <c r="G36" s="62" t="s">
        <v>94</v>
      </c>
      <c r="H36" s="62">
        <v>2018</v>
      </c>
      <c r="I36" s="62">
        <v>2438592.9</v>
      </c>
    </row>
    <row r="37" spans="1:9" x14ac:dyDescent="0.2">
      <c r="A37" s="62" t="s">
        <v>141</v>
      </c>
      <c r="B37" s="92">
        <v>45310.958333333336</v>
      </c>
      <c r="C37" s="62" t="s">
        <v>119</v>
      </c>
      <c r="D37" s="62" t="s">
        <v>140</v>
      </c>
      <c r="E37" s="62" t="s">
        <v>83</v>
      </c>
      <c r="F37" s="62" t="s">
        <v>84</v>
      </c>
      <c r="G37" s="62" t="s">
        <v>94</v>
      </c>
      <c r="H37" s="62">
        <v>2019</v>
      </c>
      <c r="I37" s="62">
        <v>2503125.4</v>
      </c>
    </row>
    <row r="38" spans="1:9" x14ac:dyDescent="0.2">
      <c r="A38" s="62" t="s">
        <v>141</v>
      </c>
      <c r="B38" s="92">
        <v>45310.958333333336</v>
      </c>
      <c r="C38" s="62" t="s">
        <v>119</v>
      </c>
      <c r="D38" s="62" t="s">
        <v>140</v>
      </c>
      <c r="E38" s="62" t="s">
        <v>83</v>
      </c>
      <c r="F38" s="62" t="s">
        <v>84</v>
      </c>
      <c r="G38" s="62" t="s">
        <v>94</v>
      </c>
      <c r="H38" s="62">
        <v>2020</v>
      </c>
      <c r="I38" s="62">
        <v>2381772.4</v>
      </c>
    </row>
    <row r="39" spans="1:9" x14ac:dyDescent="0.2">
      <c r="A39" s="62" t="s">
        <v>141</v>
      </c>
      <c r="B39" s="92">
        <v>45310.958333333336</v>
      </c>
      <c r="C39" s="62" t="s">
        <v>119</v>
      </c>
      <c r="D39" s="62" t="s">
        <v>140</v>
      </c>
      <c r="E39" s="62" t="s">
        <v>83</v>
      </c>
      <c r="F39" s="62" t="s">
        <v>84</v>
      </c>
      <c r="G39" s="62" t="s">
        <v>94</v>
      </c>
      <c r="H39" s="62">
        <v>2021</v>
      </c>
      <c r="I39" s="62">
        <v>2641687.7999999998</v>
      </c>
    </row>
    <row r="40" spans="1:9" x14ac:dyDescent="0.2">
      <c r="A40" s="62" t="s">
        <v>141</v>
      </c>
      <c r="B40" s="92">
        <v>45310.958333333336</v>
      </c>
      <c r="C40" s="62" t="s">
        <v>119</v>
      </c>
      <c r="D40" s="62" t="s">
        <v>140</v>
      </c>
      <c r="E40" s="62" t="s">
        <v>83</v>
      </c>
      <c r="F40" s="62" t="s">
        <v>84</v>
      </c>
      <c r="G40" s="62" t="s">
        <v>94</v>
      </c>
      <c r="H40" s="62">
        <v>2022</v>
      </c>
      <c r="I40" s="62">
        <v>2945005.6</v>
      </c>
    </row>
    <row r="41" spans="1:9" x14ac:dyDescent="0.2">
      <c r="A41" s="62" t="s">
        <v>141</v>
      </c>
      <c r="B41" s="92">
        <v>45310.958333333336</v>
      </c>
      <c r="C41" s="62" t="s">
        <v>119</v>
      </c>
      <c r="D41" s="62" t="s">
        <v>140</v>
      </c>
      <c r="E41" s="62" t="s">
        <v>139</v>
      </c>
      <c r="F41" s="62" t="s">
        <v>84</v>
      </c>
      <c r="G41" s="62" t="s">
        <v>94</v>
      </c>
      <c r="H41" s="62">
        <v>2010</v>
      </c>
      <c r="I41" s="62">
        <v>9851275</v>
      </c>
    </row>
    <row r="42" spans="1:9" x14ac:dyDescent="0.2">
      <c r="A42" s="62" t="s">
        <v>141</v>
      </c>
      <c r="B42" s="92">
        <v>45310.958333333336</v>
      </c>
      <c r="C42" s="62" t="s">
        <v>119</v>
      </c>
      <c r="D42" s="62" t="s">
        <v>140</v>
      </c>
      <c r="E42" s="62" t="s">
        <v>139</v>
      </c>
      <c r="F42" s="62" t="s">
        <v>84</v>
      </c>
      <c r="G42" s="62" t="s">
        <v>94</v>
      </c>
      <c r="H42" s="62">
        <v>2011</v>
      </c>
      <c r="I42" s="62">
        <v>10152349.4</v>
      </c>
    </row>
    <row r="43" spans="1:9" x14ac:dyDescent="0.2">
      <c r="A43" s="62" t="s">
        <v>141</v>
      </c>
      <c r="B43" s="92">
        <v>45310.958333333336</v>
      </c>
      <c r="C43" s="62" t="s">
        <v>119</v>
      </c>
      <c r="D43" s="62" t="s">
        <v>140</v>
      </c>
      <c r="E43" s="62" t="s">
        <v>139</v>
      </c>
      <c r="F43" s="62" t="s">
        <v>84</v>
      </c>
      <c r="G43" s="62" t="s">
        <v>94</v>
      </c>
      <c r="H43" s="62">
        <v>2012</v>
      </c>
      <c r="I43" s="62">
        <v>10213208.6</v>
      </c>
    </row>
    <row r="44" spans="1:9" x14ac:dyDescent="0.2">
      <c r="A44" s="62" t="s">
        <v>141</v>
      </c>
      <c r="B44" s="92">
        <v>45310.958333333336</v>
      </c>
      <c r="C44" s="62" t="s">
        <v>119</v>
      </c>
      <c r="D44" s="62" t="s">
        <v>140</v>
      </c>
      <c r="E44" s="62" t="s">
        <v>139</v>
      </c>
      <c r="F44" s="62" t="s">
        <v>84</v>
      </c>
      <c r="G44" s="62" t="s">
        <v>94</v>
      </c>
      <c r="H44" s="62">
        <v>2013</v>
      </c>
      <c r="I44" s="62">
        <v>10318983.1</v>
      </c>
    </row>
    <row r="45" spans="1:9" x14ac:dyDescent="0.2">
      <c r="A45" s="62" t="s">
        <v>141</v>
      </c>
      <c r="B45" s="92">
        <v>45310.958333333336</v>
      </c>
      <c r="C45" s="62" t="s">
        <v>119</v>
      </c>
      <c r="D45" s="62" t="s">
        <v>140</v>
      </c>
      <c r="E45" s="62" t="s">
        <v>139</v>
      </c>
      <c r="F45" s="62" t="s">
        <v>84</v>
      </c>
      <c r="G45" s="62" t="s">
        <v>94</v>
      </c>
      <c r="H45" s="62">
        <v>2014</v>
      </c>
      <c r="I45" s="62">
        <v>10554793.4</v>
      </c>
    </row>
    <row r="46" spans="1:9" x14ac:dyDescent="0.2">
      <c r="A46" s="62" t="s">
        <v>141</v>
      </c>
      <c r="B46" s="92">
        <v>45310.958333333336</v>
      </c>
      <c r="C46" s="62" t="s">
        <v>119</v>
      </c>
      <c r="D46" s="62" t="s">
        <v>140</v>
      </c>
      <c r="E46" s="62" t="s">
        <v>139</v>
      </c>
      <c r="F46" s="62" t="s">
        <v>84</v>
      </c>
      <c r="G46" s="62" t="s">
        <v>94</v>
      </c>
      <c r="H46" s="62">
        <v>2015</v>
      </c>
      <c r="I46" s="62">
        <v>10939262</v>
      </c>
    </row>
    <row r="47" spans="1:9" x14ac:dyDescent="0.2">
      <c r="A47" s="62" t="s">
        <v>141</v>
      </c>
      <c r="B47" s="92">
        <v>45310.958333333336</v>
      </c>
      <c r="C47" s="62" t="s">
        <v>119</v>
      </c>
      <c r="D47" s="62" t="s">
        <v>140</v>
      </c>
      <c r="E47" s="62" t="s">
        <v>139</v>
      </c>
      <c r="F47" s="62" t="s">
        <v>84</v>
      </c>
      <c r="G47" s="62" t="s">
        <v>94</v>
      </c>
      <c r="H47" s="62">
        <v>2016</v>
      </c>
      <c r="I47" s="62">
        <v>11227133.1</v>
      </c>
    </row>
    <row r="48" spans="1:9" x14ac:dyDescent="0.2">
      <c r="A48" s="62" t="s">
        <v>141</v>
      </c>
      <c r="B48" s="92">
        <v>45310.958333333336</v>
      </c>
      <c r="C48" s="62" t="s">
        <v>119</v>
      </c>
      <c r="D48" s="62" t="s">
        <v>140</v>
      </c>
      <c r="E48" s="62" t="s">
        <v>139</v>
      </c>
      <c r="F48" s="62" t="s">
        <v>84</v>
      </c>
      <c r="G48" s="62" t="s">
        <v>94</v>
      </c>
      <c r="H48" s="62">
        <v>2017</v>
      </c>
      <c r="I48" s="62">
        <v>11692289.800000001</v>
      </c>
    </row>
    <row r="49" spans="1:9" x14ac:dyDescent="0.2">
      <c r="A49" s="62" t="s">
        <v>141</v>
      </c>
      <c r="B49" s="92">
        <v>45310.958333333336</v>
      </c>
      <c r="C49" s="62" t="s">
        <v>119</v>
      </c>
      <c r="D49" s="62" t="s">
        <v>140</v>
      </c>
      <c r="E49" s="62" t="s">
        <v>139</v>
      </c>
      <c r="F49" s="62" t="s">
        <v>84</v>
      </c>
      <c r="G49" s="62" t="s">
        <v>94</v>
      </c>
      <c r="H49" s="62">
        <v>2018</v>
      </c>
      <c r="I49" s="62">
        <v>12095442.699999999</v>
      </c>
    </row>
    <row r="50" spans="1:9" x14ac:dyDescent="0.2">
      <c r="A50" s="62" t="s">
        <v>141</v>
      </c>
      <c r="B50" s="92">
        <v>45310.958333333336</v>
      </c>
      <c r="C50" s="62" t="s">
        <v>119</v>
      </c>
      <c r="D50" s="62" t="s">
        <v>140</v>
      </c>
      <c r="E50" s="62" t="s">
        <v>139</v>
      </c>
      <c r="F50" s="62" t="s">
        <v>84</v>
      </c>
      <c r="G50" s="62" t="s">
        <v>94</v>
      </c>
      <c r="H50" s="62">
        <v>2019</v>
      </c>
      <c r="I50" s="62">
        <v>12534891.1</v>
      </c>
    </row>
    <row r="51" spans="1:9" x14ac:dyDescent="0.2">
      <c r="A51" s="62" t="s">
        <v>141</v>
      </c>
      <c r="B51" s="92">
        <v>45310.958333333336</v>
      </c>
      <c r="C51" s="62" t="s">
        <v>119</v>
      </c>
      <c r="D51" s="62" t="s">
        <v>140</v>
      </c>
      <c r="E51" s="62" t="s">
        <v>139</v>
      </c>
      <c r="F51" s="62" t="s">
        <v>84</v>
      </c>
      <c r="G51" s="62" t="s">
        <v>94</v>
      </c>
      <c r="H51" s="62">
        <v>2020</v>
      </c>
      <c r="I51" s="62">
        <v>12105315.199999999</v>
      </c>
    </row>
    <row r="52" spans="1:9" x14ac:dyDescent="0.2">
      <c r="A52" s="62" t="s">
        <v>141</v>
      </c>
      <c r="B52" s="92">
        <v>45310.958333333336</v>
      </c>
      <c r="C52" s="62" t="s">
        <v>119</v>
      </c>
      <c r="D52" s="62" t="s">
        <v>140</v>
      </c>
      <c r="E52" s="62" t="s">
        <v>139</v>
      </c>
      <c r="F52" s="62" t="s">
        <v>84</v>
      </c>
      <c r="G52" s="62" t="s">
        <v>94</v>
      </c>
      <c r="H52" s="62">
        <v>2021</v>
      </c>
      <c r="I52" s="62">
        <v>13099746</v>
      </c>
    </row>
    <row r="53" spans="1:9" x14ac:dyDescent="0.2">
      <c r="A53" s="62" t="s">
        <v>141</v>
      </c>
      <c r="B53" s="92">
        <v>45310.958333333336</v>
      </c>
      <c r="C53" s="62" t="s">
        <v>119</v>
      </c>
      <c r="D53" s="62" t="s">
        <v>140</v>
      </c>
      <c r="E53" s="62" t="s">
        <v>139</v>
      </c>
      <c r="F53" s="62" t="s">
        <v>84</v>
      </c>
      <c r="G53" s="62" t="s">
        <v>94</v>
      </c>
      <c r="H53" s="62">
        <v>2022</v>
      </c>
      <c r="I53" s="62">
        <v>14302525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A1:J27"/>
  <sheetViews>
    <sheetView zoomScale="80" zoomScaleNormal="80" workbookViewId="0">
      <selection activeCell="O28" sqref="O28"/>
    </sheetView>
  </sheetViews>
  <sheetFormatPr defaultRowHeight="12.75" x14ac:dyDescent="0.2"/>
  <cols>
    <col min="1" max="3" width="3.140625" style="95" customWidth="1"/>
    <col min="4" max="10" width="16.140625" style="91" customWidth="1"/>
    <col min="11" max="16384" width="9.140625" style="91"/>
  </cols>
  <sheetData>
    <row r="1" spans="1:10" x14ac:dyDescent="0.2">
      <c r="A1" s="93" t="s">
        <v>131</v>
      </c>
      <c r="B1" s="93" t="s">
        <v>130</v>
      </c>
      <c r="C1" s="93" t="s">
        <v>129</v>
      </c>
      <c r="D1" s="94" t="s">
        <v>126</v>
      </c>
      <c r="E1" s="94" t="s">
        <v>127</v>
      </c>
      <c r="F1" s="94" t="s">
        <v>142</v>
      </c>
      <c r="G1" s="94" t="s">
        <v>125</v>
      </c>
      <c r="H1" s="94" t="s">
        <v>124</v>
      </c>
      <c r="I1" s="94" t="s">
        <v>123</v>
      </c>
      <c r="J1" s="94" t="s">
        <v>122</v>
      </c>
    </row>
    <row r="2" spans="1:10" x14ac:dyDescent="0.2">
      <c r="A2" s="95" t="s">
        <v>145</v>
      </c>
      <c r="B2" s="96">
        <v>45308.958333333336</v>
      </c>
      <c r="C2" s="95" t="s">
        <v>119</v>
      </c>
      <c r="D2" s="91" t="s">
        <v>144</v>
      </c>
      <c r="E2" s="91" t="s">
        <v>83</v>
      </c>
      <c r="F2" s="91" t="s">
        <v>143</v>
      </c>
      <c r="G2" s="91" t="s">
        <v>94</v>
      </c>
      <c r="H2" s="91">
        <v>2010</v>
      </c>
      <c r="I2" s="91">
        <v>55512274</v>
      </c>
    </row>
    <row r="3" spans="1:10" x14ac:dyDescent="0.2">
      <c r="A3" s="95" t="s">
        <v>145</v>
      </c>
      <c r="B3" s="96">
        <v>45308.958333333336</v>
      </c>
      <c r="C3" s="95" t="s">
        <v>119</v>
      </c>
      <c r="D3" s="91" t="s">
        <v>144</v>
      </c>
      <c r="E3" s="91" t="s">
        <v>83</v>
      </c>
      <c r="F3" s="91" t="s">
        <v>143</v>
      </c>
      <c r="G3" s="91" t="s">
        <v>94</v>
      </c>
      <c r="H3" s="91">
        <v>2011</v>
      </c>
      <c r="I3" s="91">
        <v>55970100</v>
      </c>
    </row>
    <row r="4" spans="1:10" x14ac:dyDescent="0.2">
      <c r="A4" s="95" t="s">
        <v>145</v>
      </c>
      <c r="B4" s="96">
        <v>45308.958333333336</v>
      </c>
      <c r="C4" s="95" t="s">
        <v>119</v>
      </c>
      <c r="D4" s="91" t="s">
        <v>144</v>
      </c>
      <c r="E4" s="91" t="s">
        <v>83</v>
      </c>
      <c r="F4" s="91" t="s">
        <v>143</v>
      </c>
      <c r="G4" s="91" t="s">
        <v>94</v>
      </c>
      <c r="H4" s="91">
        <v>2012</v>
      </c>
      <c r="I4" s="91">
        <v>54854026</v>
      </c>
    </row>
    <row r="5" spans="1:10" x14ac:dyDescent="0.2">
      <c r="A5" s="95" t="s">
        <v>145</v>
      </c>
      <c r="B5" s="96">
        <v>45308.958333333336</v>
      </c>
      <c r="C5" s="95" t="s">
        <v>119</v>
      </c>
      <c r="D5" s="91" t="s">
        <v>144</v>
      </c>
      <c r="E5" s="91" t="s">
        <v>83</v>
      </c>
      <c r="F5" s="91" t="s">
        <v>143</v>
      </c>
      <c r="G5" s="91" t="s">
        <v>94</v>
      </c>
      <c r="H5" s="91">
        <v>2013</v>
      </c>
      <c r="I5" s="91">
        <v>54281194</v>
      </c>
    </row>
    <row r="6" spans="1:10" x14ac:dyDescent="0.2">
      <c r="A6" s="95" t="s">
        <v>145</v>
      </c>
      <c r="B6" s="96">
        <v>45308.958333333336</v>
      </c>
      <c r="C6" s="95" t="s">
        <v>119</v>
      </c>
      <c r="D6" s="91" t="s">
        <v>144</v>
      </c>
      <c r="E6" s="91" t="s">
        <v>83</v>
      </c>
      <c r="F6" s="91" t="s">
        <v>143</v>
      </c>
      <c r="G6" s="91" t="s">
        <v>94</v>
      </c>
      <c r="H6" s="91">
        <v>2014</v>
      </c>
      <c r="I6" s="91">
        <v>54654912</v>
      </c>
    </row>
    <row r="7" spans="1:10" x14ac:dyDescent="0.2">
      <c r="A7" s="95" t="s">
        <v>145</v>
      </c>
      <c r="B7" s="96">
        <v>45308.958333333336</v>
      </c>
      <c r="C7" s="95" t="s">
        <v>119</v>
      </c>
      <c r="D7" s="91" t="s">
        <v>144</v>
      </c>
      <c r="E7" s="91" t="s">
        <v>83</v>
      </c>
      <c r="F7" s="91" t="s">
        <v>143</v>
      </c>
      <c r="G7" s="91" t="s">
        <v>94</v>
      </c>
      <c r="H7" s="91">
        <v>2015</v>
      </c>
      <c r="I7" s="91">
        <v>54779115</v>
      </c>
    </row>
    <row r="8" spans="1:10" x14ac:dyDescent="0.2">
      <c r="A8" s="95" t="s">
        <v>145</v>
      </c>
      <c r="B8" s="96">
        <v>45308.958333333336</v>
      </c>
      <c r="C8" s="95" t="s">
        <v>119</v>
      </c>
      <c r="D8" s="91" t="s">
        <v>144</v>
      </c>
      <c r="E8" s="91" t="s">
        <v>83</v>
      </c>
      <c r="F8" s="91" t="s">
        <v>143</v>
      </c>
      <c r="G8" s="91" t="s">
        <v>94</v>
      </c>
      <c r="H8" s="91">
        <v>2016</v>
      </c>
      <c r="I8" s="91">
        <v>55763534</v>
      </c>
    </row>
    <row r="9" spans="1:10" x14ac:dyDescent="0.2">
      <c r="A9" s="95" t="s">
        <v>145</v>
      </c>
      <c r="B9" s="96">
        <v>45308.958333333336</v>
      </c>
      <c r="C9" s="95" t="s">
        <v>119</v>
      </c>
      <c r="D9" s="91" t="s">
        <v>144</v>
      </c>
      <c r="E9" s="91" t="s">
        <v>83</v>
      </c>
      <c r="F9" s="91" t="s">
        <v>143</v>
      </c>
      <c r="G9" s="91" t="s">
        <v>94</v>
      </c>
      <c r="H9" s="91">
        <v>2017</v>
      </c>
      <c r="I9" s="91">
        <v>56277102</v>
      </c>
    </row>
    <row r="10" spans="1:10" x14ac:dyDescent="0.2">
      <c r="A10" s="95" t="s">
        <v>145</v>
      </c>
      <c r="B10" s="96">
        <v>45308.958333333336</v>
      </c>
      <c r="C10" s="95" t="s">
        <v>119</v>
      </c>
      <c r="D10" s="91" t="s">
        <v>144</v>
      </c>
      <c r="E10" s="91" t="s">
        <v>83</v>
      </c>
      <c r="F10" s="91" t="s">
        <v>143</v>
      </c>
      <c r="G10" s="91" t="s">
        <v>94</v>
      </c>
      <c r="H10" s="91">
        <v>2018</v>
      </c>
      <c r="I10" s="91">
        <v>56864000</v>
      </c>
    </row>
    <row r="11" spans="1:10" x14ac:dyDescent="0.2">
      <c r="A11" s="95" t="s">
        <v>145</v>
      </c>
      <c r="B11" s="96">
        <v>45308.958333333336</v>
      </c>
      <c r="C11" s="95" t="s">
        <v>119</v>
      </c>
      <c r="D11" s="91" t="s">
        <v>144</v>
      </c>
      <c r="E11" s="91" t="s">
        <v>83</v>
      </c>
      <c r="F11" s="91" t="s">
        <v>143</v>
      </c>
      <c r="G11" s="91" t="s">
        <v>94</v>
      </c>
      <c r="H11" s="91">
        <v>2019</v>
      </c>
      <c r="I11" s="91">
        <v>57048671</v>
      </c>
    </row>
    <row r="12" spans="1:10" x14ac:dyDescent="0.2">
      <c r="A12" s="95" t="s">
        <v>145</v>
      </c>
      <c r="B12" s="96">
        <v>45308.958333333336</v>
      </c>
      <c r="C12" s="95" t="s">
        <v>119</v>
      </c>
      <c r="D12" s="91" t="s">
        <v>144</v>
      </c>
      <c r="E12" s="91" t="s">
        <v>83</v>
      </c>
      <c r="F12" s="91" t="s">
        <v>143</v>
      </c>
      <c r="G12" s="91" t="s">
        <v>94</v>
      </c>
      <c r="H12" s="91">
        <v>2020</v>
      </c>
      <c r="I12" s="91">
        <v>52945578</v>
      </c>
    </row>
    <row r="13" spans="1:10" x14ac:dyDescent="0.2">
      <c r="A13" s="95" t="s">
        <v>145</v>
      </c>
      <c r="B13" s="96">
        <v>45308.958333333336</v>
      </c>
      <c r="C13" s="95" t="s">
        <v>119</v>
      </c>
      <c r="D13" s="91" t="s">
        <v>144</v>
      </c>
      <c r="E13" s="91" t="s">
        <v>83</v>
      </c>
      <c r="F13" s="91" t="s">
        <v>143</v>
      </c>
      <c r="G13" s="91" t="s">
        <v>94</v>
      </c>
      <c r="H13" s="91">
        <v>2021</v>
      </c>
      <c r="I13" s="91">
        <v>55119665</v>
      </c>
    </row>
    <row r="14" spans="1:10" x14ac:dyDescent="0.2">
      <c r="A14" s="95" t="s">
        <v>145</v>
      </c>
      <c r="B14" s="96">
        <v>45308.958333333336</v>
      </c>
      <c r="C14" s="95" t="s">
        <v>119</v>
      </c>
      <c r="D14" s="91" t="s">
        <v>144</v>
      </c>
      <c r="E14" s="91" t="s">
        <v>83</v>
      </c>
      <c r="F14" s="91" t="s">
        <v>143</v>
      </c>
      <c r="G14" s="91" t="s">
        <v>94</v>
      </c>
      <c r="H14" s="91">
        <v>2022</v>
      </c>
      <c r="I14" s="91">
        <v>55575457</v>
      </c>
    </row>
    <row r="15" spans="1:10" x14ac:dyDescent="0.2">
      <c r="A15" s="95" t="s">
        <v>145</v>
      </c>
      <c r="B15" s="96">
        <v>45308.958333333336</v>
      </c>
      <c r="C15" s="95" t="s">
        <v>119</v>
      </c>
      <c r="D15" s="91" t="s">
        <v>144</v>
      </c>
      <c r="E15" s="91" t="s">
        <v>139</v>
      </c>
      <c r="F15" s="91" t="s">
        <v>143</v>
      </c>
      <c r="G15" s="91" t="s">
        <v>94</v>
      </c>
      <c r="H15" s="91">
        <v>2010</v>
      </c>
      <c r="I15" s="91">
        <v>325917676</v>
      </c>
    </row>
    <row r="16" spans="1:10" x14ac:dyDescent="0.2">
      <c r="A16" s="95" t="s">
        <v>145</v>
      </c>
      <c r="B16" s="96">
        <v>45308.958333333336</v>
      </c>
      <c r="C16" s="95" t="s">
        <v>119</v>
      </c>
      <c r="D16" s="91" t="s">
        <v>144</v>
      </c>
      <c r="E16" s="91" t="s">
        <v>139</v>
      </c>
      <c r="F16" s="91" t="s">
        <v>143</v>
      </c>
      <c r="G16" s="91" t="s">
        <v>94</v>
      </c>
      <c r="H16" s="91">
        <v>2011</v>
      </c>
      <c r="I16" s="91">
        <v>326044501</v>
      </c>
    </row>
    <row r="17" spans="1:9" x14ac:dyDescent="0.2">
      <c r="A17" s="95" t="s">
        <v>145</v>
      </c>
      <c r="B17" s="96">
        <v>45308.958333333336</v>
      </c>
      <c r="C17" s="95" t="s">
        <v>119</v>
      </c>
      <c r="D17" s="91" t="s">
        <v>144</v>
      </c>
      <c r="E17" s="91" t="s">
        <v>139</v>
      </c>
      <c r="F17" s="91" t="s">
        <v>143</v>
      </c>
      <c r="G17" s="91" t="s">
        <v>94</v>
      </c>
      <c r="H17" s="91">
        <v>2012</v>
      </c>
      <c r="I17" s="91">
        <v>321903045</v>
      </c>
    </row>
    <row r="18" spans="1:9" x14ac:dyDescent="0.2">
      <c r="A18" s="95" t="s">
        <v>145</v>
      </c>
      <c r="B18" s="96">
        <v>45308.958333333336</v>
      </c>
      <c r="C18" s="95" t="s">
        <v>119</v>
      </c>
      <c r="D18" s="91" t="s">
        <v>144</v>
      </c>
      <c r="E18" s="91" t="s">
        <v>139</v>
      </c>
      <c r="F18" s="91" t="s">
        <v>143</v>
      </c>
      <c r="G18" s="91" t="s">
        <v>94</v>
      </c>
      <c r="H18" s="91">
        <v>2013</v>
      </c>
      <c r="I18" s="91">
        <v>318848855</v>
      </c>
    </row>
    <row r="19" spans="1:9" x14ac:dyDescent="0.2">
      <c r="A19" s="95" t="s">
        <v>145</v>
      </c>
      <c r="B19" s="96">
        <v>45308.958333333336</v>
      </c>
      <c r="C19" s="95" t="s">
        <v>119</v>
      </c>
      <c r="D19" s="91" t="s">
        <v>144</v>
      </c>
      <c r="E19" s="91" t="s">
        <v>139</v>
      </c>
      <c r="F19" s="91" t="s">
        <v>143</v>
      </c>
      <c r="G19" s="91" t="s">
        <v>94</v>
      </c>
      <c r="H19" s="91">
        <v>2014</v>
      </c>
      <c r="I19" s="91">
        <v>321675630</v>
      </c>
    </row>
    <row r="20" spans="1:9" x14ac:dyDescent="0.2">
      <c r="A20" s="95" t="s">
        <v>145</v>
      </c>
      <c r="B20" s="96">
        <v>45308.958333333336</v>
      </c>
      <c r="C20" s="95" t="s">
        <v>119</v>
      </c>
      <c r="D20" s="91" t="s">
        <v>144</v>
      </c>
      <c r="E20" s="91" t="s">
        <v>139</v>
      </c>
      <c r="F20" s="91" t="s">
        <v>143</v>
      </c>
      <c r="G20" s="91" t="s">
        <v>94</v>
      </c>
      <c r="H20" s="91">
        <v>2015</v>
      </c>
      <c r="I20" s="91">
        <v>324503414</v>
      </c>
    </row>
    <row r="21" spans="1:9" x14ac:dyDescent="0.2">
      <c r="A21" s="95" t="s">
        <v>145</v>
      </c>
      <c r="B21" s="96">
        <v>45308.958333333336</v>
      </c>
      <c r="C21" s="95" t="s">
        <v>119</v>
      </c>
      <c r="D21" s="91" t="s">
        <v>144</v>
      </c>
      <c r="E21" s="91" t="s">
        <v>139</v>
      </c>
      <c r="F21" s="91" t="s">
        <v>143</v>
      </c>
      <c r="G21" s="91" t="s">
        <v>94</v>
      </c>
      <c r="H21" s="91">
        <v>2016</v>
      </c>
      <c r="I21" s="91">
        <v>329577015</v>
      </c>
    </row>
    <row r="22" spans="1:9" x14ac:dyDescent="0.2">
      <c r="A22" s="95" t="s">
        <v>145</v>
      </c>
      <c r="B22" s="96">
        <v>45308.958333333336</v>
      </c>
      <c r="C22" s="95" t="s">
        <v>119</v>
      </c>
      <c r="D22" s="91" t="s">
        <v>144</v>
      </c>
      <c r="E22" s="91" t="s">
        <v>139</v>
      </c>
      <c r="F22" s="91" t="s">
        <v>143</v>
      </c>
      <c r="G22" s="91" t="s">
        <v>94</v>
      </c>
      <c r="H22" s="91">
        <v>2017</v>
      </c>
      <c r="I22" s="91">
        <v>333057049</v>
      </c>
    </row>
    <row r="23" spans="1:9" x14ac:dyDescent="0.2">
      <c r="A23" s="95" t="s">
        <v>145</v>
      </c>
      <c r="B23" s="96">
        <v>45308.958333333336</v>
      </c>
      <c r="C23" s="95" t="s">
        <v>119</v>
      </c>
      <c r="D23" s="91" t="s">
        <v>144</v>
      </c>
      <c r="E23" s="91" t="s">
        <v>139</v>
      </c>
      <c r="F23" s="91" t="s">
        <v>143</v>
      </c>
      <c r="G23" s="91" t="s">
        <v>94</v>
      </c>
      <c r="H23" s="91">
        <v>2018</v>
      </c>
      <c r="I23" s="91">
        <v>337406095</v>
      </c>
    </row>
    <row r="24" spans="1:9" x14ac:dyDescent="0.2">
      <c r="A24" s="95" t="s">
        <v>145</v>
      </c>
      <c r="B24" s="96">
        <v>45308.958333333336</v>
      </c>
      <c r="C24" s="95" t="s">
        <v>119</v>
      </c>
      <c r="D24" s="91" t="s">
        <v>144</v>
      </c>
      <c r="E24" s="91" t="s">
        <v>139</v>
      </c>
      <c r="F24" s="91" t="s">
        <v>143</v>
      </c>
      <c r="G24" s="91" t="s">
        <v>94</v>
      </c>
      <c r="H24" s="91">
        <v>2019</v>
      </c>
      <c r="I24" s="91">
        <v>340006555</v>
      </c>
    </row>
    <row r="25" spans="1:9" x14ac:dyDescent="0.2">
      <c r="A25" s="95" t="s">
        <v>145</v>
      </c>
      <c r="B25" s="96">
        <v>45308.958333333336</v>
      </c>
      <c r="C25" s="95" t="s">
        <v>119</v>
      </c>
      <c r="D25" s="91" t="s">
        <v>144</v>
      </c>
      <c r="E25" s="91" t="s">
        <v>139</v>
      </c>
      <c r="F25" s="91" t="s">
        <v>143</v>
      </c>
      <c r="G25" s="91" t="s">
        <v>94</v>
      </c>
      <c r="H25" s="91">
        <v>2020</v>
      </c>
      <c r="I25" s="91">
        <v>316735300</v>
      </c>
    </row>
    <row r="26" spans="1:9" x14ac:dyDescent="0.2">
      <c r="A26" s="95" t="s">
        <v>145</v>
      </c>
      <c r="B26" s="95">
        <v>45308.958333333336</v>
      </c>
      <c r="C26" s="95" t="s">
        <v>119</v>
      </c>
      <c r="D26" s="91" t="s">
        <v>144</v>
      </c>
      <c r="E26" s="91" t="s">
        <v>139</v>
      </c>
      <c r="F26" s="91" t="s">
        <v>143</v>
      </c>
      <c r="G26" s="91" t="s">
        <v>94</v>
      </c>
      <c r="H26" s="91">
        <v>2021</v>
      </c>
      <c r="I26" s="91">
        <v>334320629</v>
      </c>
    </row>
    <row r="27" spans="1:9" x14ac:dyDescent="0.2">
      <c r="A27" s="95" t="s">
        <v>145</v>
      </c>
      <c r="B27" s="95">
        <v>45308.958333333336</v>
      </c>
      <c r="C27" s="95" t="s">
        <v>119</v>
      </c>
      <c r="D27" s="91" t="s">
        <v>144</v>
      </c>
      <c r="E27" s="91" t="s">
        <v>139</v>
      </c>
      <c r="F27" s="91" t="s">
        <v>143</v>
      </c>
      <c r="G27" s="91" t="s">
        <v>94</v>
      </c>
      <c r="H27" s="91">
        <v>2022</v>
      </c>
      <c r="I27" s="91">
        <v>343679512</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A1:J306"/>
  <sheetViews>
    <sheetView zoomScale="80" zoomScaleNormal="80" workbookViewId="0">
      <selection activeCell="P18" sqref="P18"/>
    </sheetView>
  </sheetViews>
  <sheetFormatPr defaultRowHeight="12.75" x14ac:dyDescent="0.2"/>
  <cols>
    <col min="1" max="1" width="7.85546875" style="62" customWidth="1"/>
    <col min="2" max="2" width="4.7109375" style="62" customWidth="1"/>
    <col min="3" max="9" width="14" style="62" customWidth="1"/>
    <col min="10" max="10" width="9.140625" style="62"/>
    <col min="11" max="16384" width="9.140625" style="98"/>
  </cols>
  <sheetData>
    <row r="1" spans="1:10" s="97" customFormat="1" x14ac:dyDescent="0.2">
      <c r="A1" s="62" t="s">
        <v>131</v>
      </c>
      <c r="B1" s="62" t="s">
        <v>130</v>
      </c>
      <c r="C1" s="62" t="s">
        <v>129</v>
      </c>
      <c r="D1" s="62" t="s">
        <v>128</v>
      </c>
      <c r="E1" s="62" t="s">
        <v>127</v>
      </c>
      <c r="F1" s="62" t="s">
        <v>126</v>
      </c>
      <c r="G1" s="62" t="s">
        <v>125</v>
      </c>
      <c r="H1" s="62" t="s">
        <v>124</v>
      </c>
      <c r="I1" s="62" t="s">
        <v>123</v>
      </c>
      <c r="J1" s="62" t="s">
        <v>122</v>
      </c>
    </row>
    <row r="2" spans="1:10" x14ac:dyDescent="0.2">
      <c r="A2" s="62" t="s">
        <v>120</v>
      </c>
      <c r="B2" s="92">
        <v>45280.958333333336</v>
      </c>
      <c r="C2" s="62" t="s">
        <v>119</v>
      </c>
      <c r="D2" s="62" t="s">
        <v>97</v>
      </c>
      <c r="E2" s="62" t="s">
        <v>111</v>
      </c>
      <c r="F2" s="62" t="s">
        <v>95</v>
      </c>
      <c r="G2" s="62" t="s">
        <v>94</v>
      </c>
      <c r="H2" s="62">
        <v>2010</v>
      </c>
      <c r="I2" s="62">
        <v>88.158119999999997</v>
      </c>
    </row>
    <row r="3" spans="1:10" x14ac:dyDescent="0.2">
      <c r="A3" s="62" t="s">
        <v>120</v>
      </c>
      <c r="B3" s="92">
        <v>45280.958333333336</v>
      </c>
      <c r="C3" s="62" t="s">
        <v>119</v>
      </c>
      <c r="D3" s="62" t="s">
        <v>97</v>
      </c>
      <c r="E3" s="62" t="s">
        <v>111</v>
      </c>
      <c r="F3" s="62" t="s">
        <v>95</v>
      </c>
      <c r="G3" s="62" t="s">
        <v>94</v>
      </c>
      <c r="H3" s="62">
        <v>2011</v>
      </c>
      <c r="I3" s="62">
        <v>89.582930000000005</v>
      </c>
    </row>
    <row r="4" spans="1:10" x14ac:dyDescent="0.2">
      <c r="A4" s="62" t="s">
        <v>120</v>
      </c>
      <c r="B4" s="92">
        <v>45280.958333333336</v>
      </c>
      <c r="C4" s="62" t="s">
        <v>119</v>
      </c>
      <c r="D4" s="62" t="s">
        <v>97</v>
      </c>
      <c r="E4" s="62" t="s">
        <v>111</v>
      </c>
      <c r="F4" s="62" t="s">
        <v>95</v>
      </c>
      <c r="G4" s="62" t="s">
        <v>94</v>
      </c>
      <c r="H4" s="62">
        <v>2012</v>
      </c>
      <c r="I4" s="62">
        <v>71.128029999999995</v>
      </c>
    </row>
    <row r="5" spans="1:10" x14ac:dyDescent="0.2">
      <c r="A5" s="62" t="s">
        <v>120</v>
      </c>
      <c r="B5" s="92">
        <v>45280.958333333336</v>
      </c>
      <c r="C5" s="62" t="s">
        <v>119</v>
      </c>
      <c r="D5" s="62" t="s">
        <v>97</v>
      </c>
      <c r="E5" s="62" t="s">
        <v>111</v>
      </c>
      <c r="F5" s="62" t="s">
        <v>95</v>
      </c>
      <c r="G5" s="62" t="s">
        <v>94</v>
      </c>
      <c r="H5" s="62">
        <v>2013</v>
      </c>
      <c r="I5" s="62">
        <v>68.040059999999997</v>
      </c>
    </row>
    <row r="6" spans="1:10" x14ac:dyDescent="0.2">
      <c r="A6" s="62" t="s">
        <v>120</v>
      </c>
      <c r="B6" s="92">
        <v>45280.958333333336</v>
      </c>
      <c r="C6" s="62" t="s">
        <v>119</v>
      </c>
      <c r="D6" s="62" t="s">
        <v>97</v>
      </c>
      <c r="E6" s="62" t="s">
        <v>111</v>
      </c>
      <c r="F6" s="62" t="s">
        <v>95</v>
      </c>
      <c r="G6" s="62" t="s">
        <v>94</v>
      </c>
      <c r="H6" s="62">
        <v>2014</v>
      </c>
      <c r="I6" s="62">
        <v>59.393560000000001</v>
      </c>
    </row>
    <row r="7" spans="1:10" x14ac:dyDescent="0.2">
      <c r="A7" s="62" t="s">
        <v>120</v>
      </c>
      <c r="B7" s="92">
        <v>45280.958333333336</v>
      </c>
      <c r="C7" s="62" t="s">
        <v>119</v>
      </c>
      <c r="D7" s="62" t="s">
        <v>97</v>
      </c>
      <c r="E7" s="62" t="s">
        <v>111</v>
      </c>
      <c r="F7" s="62" t="s">
        <v>95</v>
      </c>
      <c r="G7" s="62" t="s">
        <v>94</v>
      </c>
      <c r="H7" s="62">
        <v>2015</v>
      </c>
      <c r="I7" s="62">
        <v>61.304600000000001</v>
      </c>
    </row>
    <row r="8" spans="1:10" x14ac:dyDescent="0.2">
      <c r="A8" s="62" t="s">
        <v>120</v>
      </c>
      <c r="B8" s="92">
        <v>45280.958333333336</v>
      </c>
      <c r="C8" s="62" t="s">
        <v>119</v>
      </c>
      <c r="D8" s="62" t="s">
        <v>97</v>
      </c>
      <c r="E8" s="62" t="s">
        <v>111</v>
      </c>
      <c r="F8" s="62" t="s">
        <v>95</v>
      </c>
      <c r="G8" s="62" t="s">
        <v>94</v>
      </c>
      <c r="H8" s="62">
        <v>2016</v>
      </c>
      <c r="I8" s="62">
        <v>57.156979999999997</v>
      </c>
    </row>
    <row r="9" spans="1:10" x14ac:dyDescent="0.2">
      <c r="A9" s="62" t="s">
        <v>120</v>
      </c>
      <c r="B9" s="92">
        <v>45280.958333333336</v>
      </c>
      <c r="C9" s="62" t="s">
        <v>119</v>
      </c>
      <c r="D9" s="62" t="s">
        <v>97</v>
      </c>
      <c r="E9" s="62" t="s">
        <v>111</v>
      </c>
      <c r="F9" s="62" t="s">
        <v>95</v>
      </c>
      <c r="G9" s="62" t="s">
        <v>94</v>
      </c>
      <c r="H9" s="62">
        <v>2017</v>
      </c>
      <c r="I9" s="62">
        <v>53.7361</v>
      </c>
    </row>
    <row r="10" spans="1:10" x14ac:dyDescent="0.2">
      <c r="A10" s="62" t="s">
        <v>120</v>
      </c>
      <c r="B10" s="92">
        <v>45280.958333333336</v>
      </c>
      <c r="C10" s="62" t="s">
        <v>119</v>
      </c>
      <c r="D10" s="62" t="s">
        <v>97</v>
      </c>
      <c r="E10" s="62" t="s">
        <v>111</v>
      </c>
      <c r="F10" s="62" t="s">
        <v>95</v>
      </c>
      <c r="G10" s="62" t="s">
        <v>94</v>
      </c>
      <c r="H10" s="62">
        <v>2018</v>
      </c>
      <c r="I10" s="62">
        <v>51.193869999999997</v>
      </c>
    </row>
    <row r="11" spans="1:10" x14ac:dyDescent="0.2">
      <c r="A11" s="62" t="s">
        <v>120</v>
      </c>
      <c r="B11" s="92">
        <v>45280.958333333336</v>
      </c>
      <c r="C11" s="62" t="s">
        <v>119</v>
      </c>
      <c r="D11" s="62" t="s">
        <v>97</v>
      </c>
      <c r="E11" s="62" t="s">
        <v>111</v>
      </c>
      <c r="F11" s="62" t="s">
        <v>95</v>
      </c>
      <c r="G11" s="62" t="s">
        <v>94</v>
      </c>
      <c r="H11" s="62">
        <v>2019</v>
      </c>
      <c r="I11" s="62">
        <v>47.694240000000001</v>
      </c>
    </row>
    <row r="12" spans="1:10" x14ac:dyDescent="0.2">
      <c r="A12" s="62" t="s">
        <v>120</v>
      </c>
      <c r="B12" s="92">
        <v>45280.958333333336</v>
      </c>
      <c r="C12" s="62" t="s">
        <v>119</v>
      </c>
      <c r="D12" s="62" t="s">
        <v>97</v>
      </c>
      <c r="E12" s="62" t="s">
        <v>111</v>
      </c>
      <c r="F12" s="62" t="s">
        <v>95</v>
      </c>
      <c r="G12" s="62" t="s">
        <v>94</v>
      </c>
      <c r="H12" s="62">
        <v>2020</v>
      </c>
      <c r="I12" s="62">
        <v>42.710419999999999</v>
      </c>
    </row>
    <row r="13" spans="1:10" x14ac:dyDescent="0.2">
      <c r="A13" s="62" t="s">
        <v>120</v>
      </c>
      <c r="B13" s="92">
        <v>45280.958333333336</v>
      </c>
      <c r="C13" s="62" t="s">
        <v>119</v>
      </c>
      <c r="D13" s="62" t="s">
        <v>97</v>
      </c>
      <c r="E13" s="62" t="s">
        <v>111</v>
      </c>
      <c r="F13" s="62" t="s">
        <v>95</v>
      </c>
      <c r="G13" s="62" t="s">
        <v>94</v>
      </c>
      <c r="H13" s="62">
        <v>2021</v>
      </c>
      <c r="I13" s="62">
        <v>40.428449999999998</v>
      </c>
    </row>
    <row r="14" spans="1:10" x14ac:dyDescent="0.2">
      <c r="A14" s="62" t="s">
        <v>120</v>
      </c>
      <c r="B14" s="92">
        <v>45280.958333333336</v>
      </c>
      <c r="C14" s="62" t="s">
        <v>119</v>
      </c>
      <c r="D14" s="62" t="s">
        <v>97</v>
      </c>
      <c r="E14" s="62" t="s">
        <v>110</v>
      </c>
      <c r="F14" s="62" t="s">
        <v>95</v>
      </c>
      <c r="G14" s="62" t="s">
        <v>94</v>
      </c>
      <c r="H14" s="62">
        <v>2010</v>
      </c>
      <c r="I14" s="62">
        <v>2090.4849800000002</v>
      </c>
    </row>
    <row r="15" spans="1:10" x14ac:dyDescent="0.2">
      <c r="A15" s="62" t="s">
        <v>120</v>
      </c>
      <c r="B15" s="92">
        <v>45280.958333333336</v>
      </c>
      <c r="C15" s="62" t="s">
        <v>119</v>
      </c>
      <c r="D15" s="62" t="s">
        <v>97</v>
      </c>
      <c r="E15" s="62" t="s">
        <v>110</v>
      </c>
      <c r="F15" s="62" t="s">
        <v>95</v>
      </c>
      <c r="G15" s="62" t="s">
        <v>94</v>
      </c>
      <c r="H15" s="62">
        <v>2011</v>
      </c>
      <c r="I15" s="62">
        <v>2029.5213799999999</v>
      </c>
    </row>
    <row r="16" spans="1:10" x14ac:dyDescent="0.2">
      <c r="A16" s="62" t="s">
        <v>120</v>
      </c>
      <c r="B16" s="92">
        <v>45280.958333333336</v>
      </c>
      <c r="C16" s="62" t="s">
        <v>119</v>
      </c>
      <c r="D16" s="62" t="s">
        <v>97</v>
      </c>
      <c r="E16" s="62" t="s">
        <v>110</v>
      </c>
      <c r="F16" s="62" t="s">
        <v>95</v>
      </c>
      <c r="G16" s="62" t="s">
        <v>94</v>
      </c>
      <c r="H16" s="62">
        <v>2012</v>
      </c>
      <c r="I16" s="62">
        <v>1834.5872999999999</v>
      </c>
    </row>
    <row r="17" spans="1:9" x14ac:dyDescent="0.2">
      <c r="A17" s="62" t="s">
        <v>120</v>
      </c>
      <c r="B17" s="92">
        <v>45280.958333333336</v>
      </c>
      <c r="C17" s="62" t="s">
        <v>119</v>
      </c>
      <c r="D17" s="62" t="s">
        <v>97</v>
      </c>
      <c r="E17" s="62" t="s">
        <v>110</v>
      </c>
      <c r="F17" s="62" t="s">
        <v>95</v>
      </c>
      <c r="G17" s="62" t="s">
        <v>94</v>
      </c>
      <c r="H17" s="62">
        <v>2013</v>
      </c>
      <c r="I17" s="62">
        <v>1671.1095299999999</v>
      </c>
    </row>
    <row r="18" spans="1:9" x14ac:dyDescent="0.2">
      <c r="A18" s="62" t="s">
        <v>120</v>
      </c>
      <c r="B18" s="92">
        <v>45280.958333333336</v>
      </c>
      <c r="C18" s="62" t="s">
        <v>119</v>
      </c>
      <c r="D18" s="62" t="s">
        <v>97</v>
      </c>
      <c r="E18" s="62" t="s">
        <v>110</v>
      </c>
      <c r="F18" s="62" t="s">
        <v>95</v>
      </c>
      <c r="G18" s="62" t="s">
        <v>94</v>
      </c>
      <c r="H18" s="62">
        <v>2014</v>
      </c>
      <c r="I18" s="62">
        <v>1615.6203800000001</v>
      </c>
    </row>
    <row r="19" spans="1:9" x14ac:dyDescent="0.2">
      <c r="A19" s="62" t="s">
        <v>120</v>
      </c>
      <c r="B19" s="92">
        <v>45280.958333333336</v>
      </c>
      <c r="C19" s="62" t="s">
        <v>119</v>
      </c>
      <c r="D19" s="62" t="s">
        <v>97</v>
      </c>
      <c r="E19" s="62" t="s">
        <v>110</v>
      </c>
      <c r="F19" s="62" t="s">
        <v>95</v>
      </c>
      <c r="G19" s="62" t="s">
        <v>94</v>
      </c>
      <c r="H19" s="62">
        <v>2015</v>
      </c>
      <c r="I19" s="62">
        <v>1601.2641900000001</v>
      </c>
    </row>
    <row r="20" spans="1:9" x14ac:dyDescent="0.2">
      <c r="A20" s="62" t="s">
        <v>120</v>
      </c>
      <c r="B20" s="92">
        <v>45280.958333333336</v>
      </c>
      <c r="C20" s="62" t="s">
        <v>119</v>
      </c>
      <c r="D20" s="62" t="s">
        <v>97</v>
      </c>
      <c r="E20" s="62" t="s">
        <v>110</v>
      </c>
      <c r="F20" s="62" t="s">
        <v>95</v>
      </c>
      <c r="G20" s="62" t="s">
        <v>94</v>
      </c>
      <c r="H20" s="62">
        <v>2016</v>
      </c>
      <c r="I20" s="62">
        <v>1558.8573699999999</v>
      </c>
    </row>
    <row r="21" spans="1:9" x14ac:dyDescent="0.2">
      <c r="A21" s="62" t="s">
        <v>120</v>
      </c>
      <c r="B21" s="92">
        <v>45280.958333333336</v>
      </c>
      <c r="C21" s="62" t="s">
        <v>119</v>
      </c>
      <c r="D21" s="62" t="s">
        <v>97</v>
      </c>
      <c r="E21" s="62" t="s">
        <v>110</v>
      </c>
      <c r="F21" s="62" t="s">
        <v>95</v>
      </c>
      <c r="G21" s="62" t="s">
        <v>94</v>
      </c>
      <c r="H21" s="62">
        <v>2017</v>
      </c>
      <c r="I21" s="62">
        <v>1545.8130799999999</v>
      </c>
    </row>
    <row r="22" spans="1:9" x14ac:dyDescent="0.2">
      <c r="A22" s="62" t="s">
        <v>120</v>
      </c>
      <c r="B22" s="92">
        <v>45280.958333333336</v>
      </c>
      <c r="C22" s="62" t="s">
        <v>119</v>
      </c>
      <c r="D22" s="62" t="s">
        <v>97</v>
      </c>
      <c r="E22" s="62" t="s">
        <v>110</v>
      </c>
      <c r="F22" s="62" t="s">
        <v>95</v>
      </c>
      <c r="G22" s="62" t="s">
        <v>94</v>
      </c>
      <c r="H22" s="62">
        <v>2018</v>
      </c>
      <c r="I22" s="62">
        <v>1508.21289</v>
      </c>
    </row>
    <row r="23" spans="1:9" x14ac:dyDescent="0.2">
      <c r="A23" s="62" t="s">
        <v>120</v>
      </c>
      <c r="B23" s="92">
        <v>45280.958333333336</v>
      </c>
      <c r="C23" s="62" t="s">
        <v>119</v>
      </c>
      <c r="D23" s="62" t="s">
        <v>97</v>
      </c>
      <c r="E23" s="62" t="s">
        <v>110</v>
      </c>
      <c r="F23" s="62" t="s">
        <v>95</v>
      </c>
      <c r="G23" s="62" t="s">
        <v>94</v>
      </c>
      <c r="H23" s="62">
        <v>2019</v>
      </c>
      <c r="I23" s="62">
        <v>1426.3708899999999</v>
      </c>
    </row>
    <row r="24" spans="1:9" x14ac:dyDescent="0.2">
      <c r="A24" s="62" t="s">
        <v>120</v>
      </c>
      <c r="B24" s="92">
        <v>45280.958333333336</v>
      </c>
      <c r="C24" s="62" t="s">
        <v>119</v>
      </c>
      <c r="D24" s="62" t="s">
        <v>97</v>
      </c>
      <c r="E24" s="62" t="s">
        <v>110</v>
      </c>
      <c r="F24" s="62" t="s">
        <v>95</v>
      </c>
      <c r="G24" s="62" t="s">
        <v>94</v>
      </c>
      <c r="H24" s="62">
        <v>2020</v>
      </c>
      <c r="I24" s="62">
        <v>1343.5011500000001</v>
      </c>
    </row>
    <row r="25" spans="1:9" x14ac:dyDescent="0.2">
      <c r="A25" s="62" t="s">
        <v>120</v>
      </c>
      <c r="B25" s="92">
        <v>45280.958333333336</v>
      </c>
      <c r="C25" s="62" t="s">
        <v>119</v>
      </c>
      <c r="D25" s="62" t="s">
        <v>97</v>
      </c>
      <c r="E25" s="62" t="s">
        <v>110</v>
      </c>
      <c r="F25" s="62" t="s">
        <v>95</v>
      </c>
      <c r="G25" s="62" t="s">
        <v>94</v>
      </c>
      <c r="H25" s="62">
        <v>2021</v>
      </c>
      <c r="I25" s="62">
        <v>1331.3801800000001</v>
      </c>
    </row>
    <row r="26" spans="1:9" x14ac:dyDescent="0.2">
      <c r="A26" s="62" t="s">
        <v>120</v>
      </c>
      <c r="B26" s="92">
        <v>45280.958333333336</v>
      </c>
      <c r="C26" s="62" t="s">
        <v>119</v>
      </c>
      <c r="D26" s="62" t="s">
        <v>97</v>
      </c>
      <c r="E26" s="62" t="s">
        <v>112</v>
      </c>
      <c r="F26" s="62" t="s">
        <v>95</v>
      </c>
      <c r="G26" s="62" t="s">
        <v>94</v>
      </c>
      <c r="H26" s="62">
        <v>2010</v>
      </c>
      <c r="I26" s="62">
        <v>2949.2329800000002</v>
      </c>
    </row>
    <row r="27" spans="1:9" x14ac:dyDescent="0.2">
      <c r="A27" s="62" t="s">
        <v>120</v>
      </c>
      <c r="B27" s="92">
        <v>45280.958333333336</v>
      </c>
      <c r="C27" s="62" t="s">
        <v>119</v>
      </c>
      <c r="D27" s="62" t="s">
        <v>97</v>
      </c>
      <c r="E27" s="62" t="s">
        <v>112</v>
      </c>
      <c r="F27" s="62" t="s">
        <v>95</v>
      </c>
      <c r="G27" s="62" t="s">
        <v>94</v>
      </c>
      <c r="H27" s="62">
        <v>2011</v>
      </c>
      <c r="I27" s="62">
        <v>3135.3837699999999</v>
      </c>
    </row>
    <row r="28" spans="1:9" x14ac:dyDescent="0.2">
      <c r="A28" s="62" t="s">
        <v>120</v>
      </c>
      <c r="B28" s="92">
        <v>45280.958333333336</v>
      </c>
      <c r="C28" s="62" t="s">
        <v>119</v>
      </c>
      <c r="D28" s="62" t="s">
        <v>97</v>
      </c>
      <c r="E28" s="62" t="s">
        <v>112</v>
      </c>
      <c r="F28" s="62" t="s">
        <v>95</v>
      </c>
      <c r="G28" s="62" t="s">
        <v>94</v>
      </c>
      <c r="H28" s="62">
        <v>2012</v>
      </c>
      <c r="I28" s="62">
        <v>2696.15949</v>
      </c>
    </row>
    <row r="29" spans="1:9" x14ac:dyDescent="0.2">
      <c r="A29" s="62" t="s">
        <v>120</v>
      </c>
      <c r="B29" s="92">
        <v>45280.958333333336</v>
      </c>
      <c r="C29" s="62" t="s">
        <v>119</v>
      </c>
      <c r="D29" s="62" t="s">
        <v>97</v>
      </c>
      <c r="E29" s="62" t="s">
        <v>112</v>
      </c>
      <c r="F29" s="62" t="s">
        <v>95</v>
      </c>
      <c r="G29" s="62" t="s">
        <v>94</v>
      </c>
      <c r="H29" s="62">
        <v>2013</v>
      </c>
      <c r="I29" s="62">
        <v>2292.2734099999998</v>
      </c>
    </row>
    <row r="30" spans="1:9" x14ac:dyDescent="0.2">
      <c r="A30" s="62" t="s">
        <v>120</v>
      </c>
      <c r="B30" s="92">
        <v>45280.958333333336</v>
      </c>
      <c r="C30" s="62" t="s">
        <v>119</v>
      </c>
      <c r="D30" s="62" t="s">
        <v>97</v>
      </c>
      <c r="E30" s="62" t="s">
        <v>112</v>
      </c>
      <c r="F30" s="62" t="s">
        <v>95</v>
      </c>
      <c r="G30" s="62" t="s">
        <v>94</v>
      </c>
      <c r="H30" s="62">
        <v>2014</v>
      </c>
      <c r="I30" s="62">
        <v>2094.3746500000002</v>
      </c>
    </row>
    <row r="31" spans="1:9" x14ac:dyDescent="0.2">
      <c r="A31" s="62" t="s">
        <v>120</v>
      </c>
      <c r="B31" s="92">
        <v>45280.958333333336</v>
      </c>
      <c r="C31" s="62" t="s">
        <v>119</v>
      </c>
      <c r="D31" s="62" t="s">
        <v>97</v>
      </c>
      <c r="E31" s="62" t="s">
        <v>112</v>
      </c>
      <c r="F31" s="62" t="s">
        <v>95</v>
      </c>
      <c r="G31" s="62" t="s">
        <v>94</v>
      </c>
      <c r="H31" s="62">
        <v>2015</v>
      </c>
      <c r="I31" s="62">
        <v>1997.42146</v>
      </c>
    </row>
    <row r="32" spans="1:9" x14ac:dyDescent="0.2">
      <c r="A32" s="62" t="s">
        <v>120</v>
      </c>
      <c r="B32" s="92">
        <v>45280.958333333336</v>
      </c>
      <c r="C32" s="62" t="s">
        <v>119</v>
      </c>
      <c r="D32" s="62" t="s">
        <v>97</v>
      </c>
      <c r="E32" s="62" t="s">
        <v>112</v>
      </c>
      <c r="F32" s="62" t="s">
        <v>95</v>
      </c>
      <c r="G32" s="62" t="s">
        <v>94</v>
      </c>
      <c r="H32" s="62">
        <v>2016</v>
      </c>
      <c r="I32" s="62">
        <v>1564.0944300000001</v>
      </c>
    </row>
    <row r="33" spans="1:9" x14ac:dyDescent="0.2">
      <c r="A33" s="62" t="s">
        <v>120</v>
      </c>
      <c r="B33" s="92">
        <v>45280.958333333336</v>
      </c>
      <c r="C33" s="62" t="s">
        <v>119</v>
      </c>
      <c r="D33" s="62" t="s">
        <v>97</v>
      </c>
      <c r="E33" s="62" t="s">
        <v>112</v>
      </c>
      <c r="F33" s="62" t="s">
        <v>95</v>
      </c>
      <c r="G33" s="62" t="s">
        <v>94</v>
      </c>
      <c r="H33" s="62">
        <v>2017</v>
      </c>
      <c r="I33" s="62">
        <v>1518.1853699999999</v>
      </c>
    </row>
    <row r="34" spans="1:9" x14ac:dyDescent="0.2">
      <c r="A34" s="62" t="s">
        <v>120</v>
      </c>
      <c r="B34" s="92">
        <v>45280.958333333336</v>
      </c>
      <c r="C34" s="62" t="s">
        <v>119</v>
      </c>
      <c r="D34" s="62" t="s">
        <v>97</v>
      </c>
      <c r="E34" s="62" t="s">
        <v>112</v>
      </c>
      <c r="F34" s="62" t="s">
        <v>95</v>
      </c>
      <c r="G34" s="62" t="s">
        <v>94</v>
      </c>
      <c r="H34" s="62">
        <v>2018</v>
      </c>
      <c r="I34" s="62">
        <v>1350.33636</v>
      </c>
    </row>
    <row r="35" spans="1:9" x14ac:dyDescent="0.2">
      <c r="A35" s="62" t="s">
        <v>120</v>
      </c>
      <c r="B35" s="92">
        <v>45280.958333333336</v>
      </c>
      <c r="C35" s="62" t="s">
        <v>119</v>
      </c>
      <c r="D35" s="62" t="s">
        <v>97</v>
      </c>
      <c r="E35" s="62" t="s">
        <v>112</v>
      </c>
      <c r="F35" s="62" t="s">
        <v>95</v>
      </c>
      <c r="G35" s="62" t="s">
        <v>94</v>
      </c>
      <c r="H35" s="62">
        <v>2019</v>
      </c>
      <c r="I35" s="62">
        <v>1117.9331999999999</v>
      </c>
    </row>
    <row r="36" spans="1:9" x14ac:dyDescent="0.2">
      <c r="A36" s="62" t="s">
        <v>120</v>
      </c>
      <c r="B36" s="92">
        <v>45280.958333333336</v>
      </c>
      <c r="C36" s="62" t="s">
        <v>119</v>
      </c>
      <c r="D36" s="62" t="s">
        <v>97</v>
      </c>
      <c r="E36" s="62" t="s">
        <v>112</v>
      </c>
      <c r="F36" s="62" t="s">
        <v>95</v>
      </c>
      <c r="G36" s="62" t="s">
        <v>94</v>
      </c>
      <c r="H36" s="62">
        <v>2020</v>
      </c>
      <c r="I36" s="62">
        <v>929.65554999999995</v>
      </c>
    </row>
    <row r="37" spans="1:9" x14ac:dyDescent="0.2">
      <c r="A37" s="62" t="s">
        <v>120</v>
      </c>
      <c r="B37" s="92">
        <v>45280.958333333336</v>
      </c>
      <c r="C37" s="62" t="s">
        <v>119</v>
      </c>
      <c r="D37" s="62" t="s">
        <v>97</v>
      </c>
      <c r="E37" s="62" t="s">
        <v>112</v>
      </c>
      <c r="F37" s="62" t="s">
        <v>95</v>
      </c>
      <c r="G37" s="62" t="s">
        <v>94</v>
      </c>
      <c r="H37" s="62">
        <v>2021</v>
      </c>
      <c r="I37" s="62">
        <v>992.64649999999995</v>
      </c>
    </row>
    <row r="38" spans="1:9" x14ac:dyDescent="0.2">
      <c r="A38" s="62" t="s">
        <v>120</v>
      </c>
      <c r="B38" s="92">
        <v>45280.958333333336</v>
      </c>
      <c r="C38" s="62" t="s">
        <v>119</v>
      </c>
      <c r="D38" s="62" t="s">
        <v>97</v>
      </c>
      <c r="E38" s="62" t="s">
        <v>113</v>
      </c>
      <c r="F38" s="62" t="s">
        <v>95</v>
      </c>
      <c r="G38" s="62" t="s">
        <v>94</v>
      </c>
      <c r="H38" s="62">
        <v>2010</v>
      </c>
      <c r="I38" s="62">
        <v>193.85636</v>
      </c>
    </row>
    <row r="39" spans="1:9" x14ac:dyDescent="0.2">
      <c r="A39" s="62" t="s">
        <v>120</v>
      </c>
      <c r="B39" s="92">
        <v>45280.958333333336</v>
      </c>
      <c r="C39" s="62" t="s">
        <v>119</v>
      </c>
      <c r="D39" s="62" t="s">
        <v>97</v>
      </c>
      <c r="E39" s="62" t="s">
        <v>113</v>
      </c>
      <c r="F39" s="62" t="s">
        <v>95</v>
      </c>
      <c r="G39" s="62" t="s">
        <v>94</v>
      </c>
      <c r="H39" s="62">
        <v>2011</v>
      </c>
      <c r="I39" s="62">
        <v>191.2466</v>
      </c>
    </row>
    <row r="40" spans="1:9" x14ac:dyDescent="0.2">
      <c r="A40" s="62" t="s">
        <v>120</v>
      </c>
      <c r="B40" s="92">
        <v>45280.958333333336</v>
      </c>
      <c r="C40" s="62" t="s">
        <v>119</v>
      </c>
      <c r="D40" s="62" t="s">
        <v>97</v>
      </c>
      <c r="E40" s="62" t="s">
        <v>113</v>
      </c>
      <c r="F40" s="62" t="s">
        <v>95</v>
      </c>
      <c r="G40" s="62" t="s">
        <v>94</v>
      </c>
      <c r="H40" s="62">
        <v>2012</v>
      </c>
      <c r="I40" s="62">
        <v>190.83328</v>
      </c>
    </row>
    <row r="41" spans="1:9" x14ac:dyDescent="0.2">
      <c r="A41" s="62" t="s">
        <v>120</v>
      </c>
      <c r="B41" s="92">
        <v>45280.958333333336</v>
      </c>
      <c r="C41" s="62" t="s">
        <v>119</v>
      </c>
      <c r="D41" s="62" t="s">
        <v>97</v>
      </c>
      <c r="E41" s="62" t="s">
        <v>113</v>
      </c>
      <c r="F41" s="62" t="s">
        <v>95</v>
      </c>
      <c r="G41" s="62" t="s">
        <v>94</v>
      </c>
      <c r="H41" s="62">
        <v>2013</v>
      </c>
      <c r="I41" s="62">
        <v>192.20240000000001</v>
      </c>
    </row>
    <row r="42" spans="1:9" x14ac:dyDescent="0.2">
      <c r="A42" s="62" t="s">
        <v>120</v>
      </c>
      <c r="B42" s="92">
        <v>45280.958333333336</v>
      </c>
      <c r="C42" s="62" t="s">
        <v>119</v>
      </c>
      <c r="D42" s="62" t="s">
        <v>97</v>
      </c>
      <c r="E42" s="62" t="s">
        <v>113</v>
      </c>
      <c r="F42" s="62" t="s">
        <v>95</v>
      </c>
      <c r="G42" s="62" t="s">
        <v>94</v>
      </c>
      <c r="H42" s="62">
        <v>2014</v>
      </c>
      <c r="I42" s="62">
        <v>165.16513</v>
      </c>
    </row>
    <row r="43" spans="1:9" x14ac:dyDescent="0.2">
      <c r="A43" s="62" t="s">
        <v>120</v>
      </c>
      <c r="B43" s="92">
        <v>45280.958333333336</v>
      </c>
      <c r="C43" s="62" t="s">
        <v>119</v>
      </c>
      <c r="D43" s="62" t="s">
        <v>97</v>
      </c>
      <c r="E43" s="62" t="s">
        <v>113</v>
      </c>
      <c r="F43" s="62" t="s">
        <v>95</v>
      </c>
      <c r="G43" s="62" t="s">
        <v>94</v>
      </c>
      <c r="H43" s="62">
        <v>2015</v>
      </c>
      <c r="I43" s="62">
        <v>162.2002</v>
      </c>
    </row>
    <row r="44" spans="1:9" x14ac:dyDescent="0.2">
      <c r="A44" s="62" t="s">
        <v>120</v>
      </c>
      <c r="B44" s="92">
        <v>45280.958333333336</v>
      </c>
      <c r="C44" s="62" t="s">
        <v>119</v>
      </c>
      <c r="D44" s="62" t="s">
        <v>97</v>
      </c>
      <c r="E44" s="62" t="s">
        <v>113</v>
      </c>
      <c r="F44" s="62" t="s">
        <v>95</v>
      </c>
      <c r="G44" s="62" t="s">
        <v>94</v>
      </c>
      <c r="H44" s="62">
        <v>2016</v>
      </c>
      <c r="I44" s="62">
        <v>161.90253000000001</v>
      </c>
    </row>
    <row r="45" spans="1:9" x14ac:dyDescent="0.2">
      <c r="A45" s="62" t="s">
        <v>120</v>
      </c>
      <c r="B45" s="92">
        <v>45280.958333333336</v>
      </c>
      <c r="C45" s="62" t="s">
        <v>119</v>
      </c>
      <c r="D45" s="62" t="s">
        <v>97</v>
      </c>
      <c r="E45" s="62" t="s">
        <v>113</v>
      </c>
      <c r="F45" s="62" t="s">
        <v>95</v>
      </c>
      <c r="G45" s="62" t="s">
        <v>94</v>
      </c>
      <c r="H45" s="62">
        <v>2017</v>
      </c>
      <c r="I45" s="62">
        <v>160.95418000000001</v>
      </c>
    </row>
    <row r="46" spans="1:9" x14ac:dyDescent="0.2">
      <c r="A46" s="62" t="s">
        <v>120</v>
      </c>
      <c r="B46" s="92">
        <v>45280.958333333336</v>
      </c>
      <c r="C46" s="62" t="s">
        <v>119</v>
      </c>
      <c r="D46" s="62" t="s">
        <v>97</v>
      </c>
      <c r="E46" s="62" t="s">
        <v>113</v>
      </c>
      <c r="F46" s="62" t="s">
        <v>95</v>
      </c>
      <c r="G46" s="62" t="s">
        <v>94</v>
      </c>
      <c r="H46" s="62">
        <v>2018</v>
      </c>
      <c r="I46" s="62">
        <v>155.81164000000001</v>
      </c>
    </row>
    <row r="47" spans="1:9" x14ac:dyDescent="0.2">
      <c r="A47" s="62" t="s">
        <v>120</v>
      </c>
      <c r="B47" s="92">
        <v>45280.958333333336</v>
      </c>
      <c r="C47" s="62" t="s">
        <v>119</v>
      </c>
      <c r="D47" s="62" t="s">
        <v>97</v>
      </c>
      <c r="E47" s="62" t="s">
        <v>113</v>
      </c>
      <c r="F47" s="62" t="s">
        <v>95</v>
      </c>
      <c r="G47" s="62" t="s">
        <v>94</v>
      </c>
      <c r="H47" s="62">
        <v>2019</v>
      </c>
      <c r="I47" s="62">
        <v>152.70317</v>
      </c>
    </row>
    <row r="48" spans="1:9" x14ac:dyDescent="0.2">
      <c r="A48" s="62" t="s">
        <v>120</v>
      </c>
      <c r="B48" s="92">
        <v>45280.958333333336</v>
      </c>
      <c r="C48" s="62" t="s">
        <v>119</v>
      </c>
      <c r="D48" s="62" t="s">
        <v>97</v>
      </c>
      <c r="E48" s="62" t="s">
        <v>113</v>
      </c>
      <c r="F48" s="62" t="s">
        <v>95</v>
      </c>
      <c r="G48" s="62" t="s">
        <v>94</v>
      </c>
      <c r="H48" s="62">
        <v>2020</v>
      </c>
      <c r="I48" s="62">
        <v>147.83051</v>
      </c>
    </row>
    <row r="49" spans="1:10" x14ac:dyDescent="0.2">
      <c r="A49" s="62" t="s">
        <v>120</v>
      </c>
      <c r="B49" s="92">
        <v>45280.958333333336</v>
      </c>
      <c r="C49" s="62" t="s">
        <v>119</v>
      </c>
      <c r="D49" s="62" t="s">
        <v>97</v>
      </c>
      <c r="E49" s="62" t="s">
        <v>113</v>
      </c>
      <c r="F49" s="62" t="s">
        <v>95</v>
      </c>
      <c r="G49" s="62" t="s">
        <v>94</v>
      </c>
      <c r="H49" s="62">
        <v>2021</v>
      </c>
      <c r="I49" s="62">
        <v>144.85063</v>
      </c>
    </row>
    <row r="50" spans="1:10" x14ac:dyDescent="0.2">
      <c r="A50" s="62" t="s">
        <v>120</v>
      </c>
      <c r="B50" s="92">
        <v>45280.958333333336</v>
      </c>
      <c r="C50" s="62" t="s">
        <v>119</v>
      </c>
      <c r="D50" s="62" t="s">
        <v>97</v>
      </c>
      <c r="E50" s="62" t="s">
        <v>139</v>
      </c>
      <c r="F50" s="62" t="s">
        <v>95</v>
      </c>
      <c r="G50" s="62" t="s">
        <v>94</v>
      </c>
      <c r="H50" s="62">
        <v>2010</v>
      </c>
      <c r="I50" s="62">
        <v>18542.836640000001</v>
      </c>
    </row>
    <row r="51" spans="1:10" x14ac:dyDescent="0.2">
      <c r="A51" s="62" t="s">
        <v>120</v>
      </c>
      <c r="B51" s="92">
        <v>45280.958333333336</v>
      </c>
      <c r="C51" s="62" t="s">
        <v>119</v>
      </c>
      <c r="D51" s="62" t="s">
        <v>97</v>
      </c>
      <c r="E51" s="62" t="s">
        <v>139</v>
      </c>
      <c r="F51" s="62" t="s">
        <v>95</v>
      </c>
      <c r="G51" s="62" t="s">
        <v>94</v>
      </c>
      <c r="H51" s="62">
        <v>2011</v>
      </c>
      <c r="I51" s="62">
        <v>18385.647260000002</v>
      </c>
    </row>
    <row r="52" spans="1:10" x14ac:dyDescent="0.2">
      <c r="A52" s="62" t="s">
        <v>120</v>
      </c>
      <c r="B52" s="92">
        <v>45280.958333333336</v>
      </c>
      <c r="C52" s="62" t="s">
        <v>119</v>
      </c>
      <c r="D52" s="62" t="s">
        <v>97</v>
      </c>
      <c r="E52" s="62" t="s">
        <v>139</v>
      </c>
      <c r="F52" s="62" t="s">
        <v>95</v>
      </c>
      <c r="G52" s="62" t="s">
        <v>94</v>
      </c>
      <c r="H52" s="62">
        <v>2012</v>
      </c>
      <c r="I52" s="62">
        <v>17658.374400000001</v>
      </c>
    </row>
    <row r="53" spans="1:10" x14ac:dyDescent="0.2">
      <c r="A53" s="62" t="s">
        <v>120</v>
      </c>
      <c r="B53" s="92">
        <v>45280.958333333336</v>
      </c>
      <c r="C53" s="62" t="s">
        <v>119</v>
      </c>
      <c r="D53" s="62" t="s">
        <v>97</v>
      </c>
      <c r="E53" s="62" t="s">
        <v>139</v>
      </c>
      <c r="F53" s="62" t="s">
        <v>95</v>
      </c>
      <c r="G53" s="62" t="s">
        <v>94</v>
      </c>
      <c r="H53" s="62">
        <v>2013</v>
      </c>
      <c r="I53" s="62">
        <v>16682.239710000002</v>
      </c>
    </row>
    <row r="54" spans="1:10" x14ac:dyDescent="0.2">
      <c r="A54" s="62" t="s">
        <v>120</v>
      </c>
      <c r="B54" s="92">
        <v>45280.958333333336</v>
      </c>
      <c r="C54" s="62" t="s">
        <v>119</v>
      </c>
      <c r="D54" s="62" t="s">
        <v>97</v>
      </c>
      <c r="E54" s="62" t="s">
        <v>139</v>
      </c>
      <c r="F54" s="62" t="s">
        <v>95</v>
      </c>
      <c r="G54" s="62" t="s">
        <v>94</v>
      </c>
      <c r="H54" s="62">
        <v>2014</v>
      </c>
      <c r="I54" s="62">
        <v>16169.215480000001</v>
      </c>
    </row>
    <row r="55" spans="1:10" x14ac:dyDescent="0.2">
      <c r="A55" s="62" t="s">
        <v>120</v>
      </c>
      <c r="B55" s="92">
        <v>45280.958333333336</v>
      </c>
      <c r="C55" s="62" t="s">
        <v>119</v>
      </c>
      <c r="D55" s="62" t="s">
        <v>97</v>
      </c>
      <c r="E55" s="62" t="s">
        <v>139</v>
      </c>
      <c r="F55" s="62" t="s">
        <v>95</v>
      </c>
      <c r="G55" s="62" t="s">
        <v>94</v>
      </c>
      <c r="H55" s="62">
        <v>2015</v>
      </c>
      <c r="I55" s="62">
        <v>16174.831459999999</v>
      </c>
    </row>
    <row r="56" spans="1:10" x14ac:dyDescent="0.2">
      <c r="A56" s="62" t="s">
        <v>120</v>
      </c>
      <c r="B56" s="92">
        <v>45280.958333333336</v>
      </c>
      <c r="C56" s="62" t="s">
        <v>119</v>
      </c>
      <c r="D56" s="62" t="s">
        <v>97</v>
      </c>
      <c r="E56" s="62" t="s">
        <v>139</v>
      </c>
      <c r="F56" s="62" t="s">
        <v>95</v>
      </c>
      <c r="G56" s="62" t="s">
        <v>94</v>
      </c>
      <c r="H56" s="62">
        <v>2016</v>
      </c>
      <c r="I56" s="62">
        <v>15606.832700000001</v>
      </c>
    </row>
    <row r="57" spans="1:10" x14ac:dyDescent="0.2">
      <c r="A57" s="62" t="s">
        <v>120</v>
      </c>
      <c r="B57" s="92">
        <v>45280.958333333336</v>
      </c>
      <c r="C57" s="62" t="s">
        <v>119</v>
      </c>
      <c r="D57" s="62" t="s">
        <v>97</v>
      </c>
      <c r="E57" s="62" t="s">
        <v>139</v>
      </c>
      <c r="F57" s="62" t="s">
        <v>95</v>
      </c>
      <c r="G57" s="62" t="s">
        <v>94</v>
      </c>
      <c r="H57" s="62">
        <v>2017</v>
      </c>
      <c r="I57" s="62">
        <v>16079.137720000001</v>
      </c>
    </row>
    <row r="58" spans="1:10" x14ac:dyDescent="0.2">
      <c r="A58" s="62" t="s">
        <v>120</v>
      </c>
      <c r="B58" s="92">
        <v>45280.958333333336</v>
      </c>
      <c r="C58" s="62" t="s">
        <v>119</v>
      </c>
      <c r="D58" s="62" t="s">
        <v>97</v>
      </c>
      <c r="E58" s="62" t="s">
        <v>139</v>
      </c>
      <c r="F58" s="62" t="s">
        <v>95</v>
      </c>
      <c r="G58" s="62" t="s">
        <v>94</v>
      </c>
      <c r="H58" s="62">
        <v>2018</v>
      </c>
      <c r="I58" s="62">
        <v>15924.75071</v>
      </c>
    </row>
    <row r="59" spans="1:10" x14ac:dyDescent="0.2">
      <c r="A59" s="62" t="s">
        <v>120</v>
      </c>
      <c r="B59" s="92">
        <v>45280.958333333336</v>
      </c>
      <c r="C59" s="62" t="s">
        <v>119</v>
      </c>
      <c r="D59" s="62" t="s">
        <v>97</v>
      </c>
      <c r="E59" s="62" t="s">
        <v>139</v>
      </c>
      <c r="F59" s="62" t="s">
        <v>95</v>
      </c>
      <c r="G59" s="62" t="s">
        <v>94</v>
      </c>
      <c r="H59" s="62">
        <v>2019</v>
      </c>
      <c r="I59" s="62">
        <v>15255.89285</v>
      </c>
    </row>
    <row r="60" spans="1:10" x14ac:dyDescent="0.2">
      <c r="A60" s="62" t="s">
        <v>120</v>
      </c>
      <c r="B60" s="92">
        <v>45280.958333333336</v>
      </c>
      <c r="C60" s="62" t="s">
        <v>119</v>
      </c>
      <c r="D60" s="62" t="s">
        <v>97</v>
      </c>
      <c r="E60" s="62" t="s">
        <v>139</v>
      </c>
      <c r="F60" s="62" t="s">
        <v>95</v>
      </c>
      <c r="G60" s="62" t="s">
        <v>94</v>
      </c>
      <c r="H60" s="62">
        <v>2020</v>
      </c>
      <c r="I60" s="62">
        <v>13122.644539999999</v>
      </c>
    </row>
    <row r="61" spans="1:10" x14ac:dyDescent="0.2">
      <c r="A61" s="62" t="s">
        <v>120</v>
      </c>
      <c r="B61" s="92">
        <v>45280.958333333336</v>
      </c>
      <c r="C61" s="62" t="s">
        <v>119</v>
      </c>
      <c r="D61" s="62" t="s">
        <v>97</v>
      </c>
      <c r="E61" s="62" t="s">
        <v>139</v>
      </c>
      <c r="F61" s="62" t="s">
        <v>95</v>
      </c>
      <c r="G61" s="62" t="s">
        <v>94</v>
      </c>
      <c r="H61" s="62">
        <v>2021</v>
      </c>
      <c r="I61" s="62">
        <v>13054.85872</v>
      </c>
    </row>
    <row r="62" spans="1:10" x14ac:dyDescent="0.2">
      <c r="A62" s="62" t="s">
        <v>120</v>
      </c>
      <c r="B62" s="92">
        <v>45280.958333333336</v>
      </c>
      <c r="C62" s="62" t="s">
        <v>119</v>
      </c>
      <c r="D62" s="62" t="s">
        <v>99</v>
      </c>
      <c r="E62" s="62" t="s">
        <v>111</v>
      </c>
      <c r="F62" s="62" t="s">
        <v>95</v>
      </c>
      <c r="G62" s="62" t="s">
        <v>94</v>
      </c>
      <c r="H62" s="62">
        <v>2010</v>
      </c>
      <c r="I62" s="62">
        <v>82597.914499999999</v>
      </c>
      <c r="J62" s="62" t="s">
        <v>121</v>
      </c>
    </row>
    <row r="63" spans="1:10" x14ac:dyDescent="0.2">
      <c r="A63" s="62" t="s">
        <v>120</v>
      </c>
      <c r="B63" s="92">
        <v>45280.958333333336</v>
      </c>
      <c r="C63" s="62" t="s">
        <v>119</v>
      </c>
      <c r="D63" s="62" t="s">
        <v>99</v>
      </c>
      <c r="E63" s="62" t="s">
        <v>111</v>
      </c>
      <c r="F63" s="62" t="s">
        <v>95</v>
      </c>
      <c r="G63" s="62" t="s">
        <v>94</v>
      </c>
      <c r="H63" s="62">
        <v>2011</v>
      </c>
      <c r="I63" s="62">
        <v>81622.901570000002</v>
      </c>
      <c r="J63" s="62" t="s">
        <v>121</v>
      </c>
    </row>
    <row r="64" spans="1:10" x14ac:dyDescent="0.2">
      <c r="A64" s="62" t="s">
        <v>120</v>
      </c>
      <c r="B64" s="92">
        <v>45280.958333333336</v>
      </c>
      <c r="C64" s="62" t="s">
        <v>119</v>
      </c>
      <c r="D64" s="62" t="s">
        <v>99</v>
      </c>
      <c r="E64" s="62" t="s">
        <v>111</v>
      </c>
      <c r="F64" s="62" t="s">
        <v>95</v>
      </c>
      <c r="G64" s="62" t="s">
        <v>94</v>
      </c>
      <c r="H64" s="62">
        <v>2012</v>
      </c>
      <c r="I64" s="62">
        <v>74266.787880000003</v>
      </c>
      <c r="J64" s="62" t="s">
        <v>121</v>
      </c>
    </row>
    <row r="65" spans="1:10" x14ac:dyDescent="0.2">
      <c r="A65" s="62" t="s">
        <v>120</v>
      </c>
      <c r="B65" s="92">
        <v>45280.958333333336</v>
      </c>
      <c r="C65" s="62" t="s">
        <v>119</v>
      </c>
      <c r="D65" s="62" t="s">
        <v>99</v>
      </c>
      <c r="E65" s="62" t="s">
        <v>111</v>
      </c>
      <c r="F65" s="62" t="s">
        <v>95</v>
      </c>
      <c r="G65" s="62" t="s">
        <v>94</v>
      </c>
      <c r="H65" s="62">
        <v>2013</v>
      </c>
      <c r="I65" s="62">
        <v>71606.78138</v>
      </c>
      <c r="J65" s="62" t="s">
        <v>121</v>
      </c>
    </row>
    <row r="66" spans="1:10" x14ac:dyDescent="0.2">
      <c r="A66" s="62" t="s">
        <v>120</v>
      </c>
      <c r="B66" s="92">
        <v>45280.958333333336</v>
      </c>
      <c r="C66" s="62" t="s">
        <v>119</v>
      </c>
      <c r="D66" s="62" t="s">
        <v>99</v>
      </c>
      <c r="E66" s="62" t="s">
        <v>111</v>
      </c>
      <c r="F66" s="62" t="s">
        <v>95</v>
      </c>
      <c r="G66" s="62" t="s">
        <v>94</v>
      </c>
      <c r="H66" s="62">
        <v>2014</v>
      </c>
      <c r="I66" s="62">
        <v>67720.101920000001</v>
      </c>
      <c r="J66" s="62" t="s">
        <v>121</v>
      </c>
    </row>
    <row r="67" spans="1:10" x14ac:dyDescent="0.2">
      <c r="A67" s="62" t="s">
        <v>120</v>
      </c>
      <c r="B67" s="92">
        <v>45280.958333333336</v>
      </c>
      <c r="C67" s="62" t="s">
        <v>119</v>
      </c>
      <c r="D67" s="62" t="s">
        <v>99</v>
      </c>
      <c r="E67" s="62" t="s">
        <v>111</v>
      </c>
      <c r="F67" s="62" t="s">
        <v>95</v>
      </c>
      <c r="G67" s="62" t="s">
        <v>94</v>
      </c>
      <c r="H67" s="62">
        <v>2015</v>
      </c>
      <c r="I67" s="62">
        <v>67713.913270000005</v>
      </c>
      <c r="J67" s="62" t="s">
        <v>121</v>
      </c>
    </row>
    <row r="68" spans="1:10" x14ac:dyDescent="0.2">
      <c r="A68" s="62" t="s">
        <v>120</v>
      </c>
      <c r="B68" s="92">
        <v>45280.958333333336</v>
      </c>
      <c r="C68" s="62" t="s">
        <v>119</v>
      </c>
      <c r="D68" s="62" t="s">
        <v>99</v>
      </c>
      <c r="E68" s="62" t="s">
        <v>111</v>
      </c>
      <c r="F68" s="62" t="s">
        <v>95</v>
      </c>
      <c r="G68" s="62" t="s">
        <v>94</v>
      </c>
      <c r="H68" s="62">
        <v>2016</v>
      </c>
      <c r="I68" s="62">
        <v>64826.864139999998</v>
      </c>
      <c r="J68" s="62" t="s">
        <v>121</v>
      </c>
    </row>
    <row r="69" spans="1:10" x14ac:dyDescent="0.2">
      <c r="A69" s="62" t="s">
        <v>120</v>
      </c>
      <c r="B69" s="92">
        <v>45280.958333333336</v>
      </c>
      <c r="C69" s="62" t="s">
        <v>119</v>
      </c>
      <c r="D69" s="62" t="s">
        <v>99</v>
      </c>
      <c r="E69" s="62" t="s">
        <v>111</v>
      </c>
      <c r="F69" s="62" t="s">
        <v>95</v>
      </c>
      <c r="G69" s="62" t="s">
        <v>94</v>
      </c>
      <c r="H69" s="62">
        <v>2017</v>
      </c>
      <c r="I69" s="62">
        <v>64280.071949999998</v>
      </c>
      <c r="J69" s="62" t="s">
        <v>121</v>
      </c>
    </row>
    <row r="70" spans="1:10" x14ac:dyDescent="0.2">
      <c r="A70" s="62" t="s">
        <v>120</v>
      </c>
      <c r="B70" s="92">
        <v>45280.958333333336</v>
      </c>
      <c r="C70" s="62" t="s">
        <v>119</v>
      </c>
      <c r="D70" s="62" t="s">
        <v>99</v>
      </c>
      <c r="E70" s="62" t="s">
        <v>111</v>
      </c>
      <c r="F70" s="62" t="s">
        <v>95</v>
      </c>
      <c r="G70" s="62" t="s">
        <v>94</v>
      </c>
      <c r="H70" s="62">
        <v>2018</v>
      </c>
      <c r="I70" s="62">
        <v>64801.224800000004</v>
      </c>
      <c r="J70" s="62" t="s">
        <v>121</v>
      </c>
    </row>
    <row r="71" spans="1:10" x14ac:dyDescent="0.2">
      <c r="A71" s="62" t="s">
        <v>120</v>
      </c>
      <c r="B71" s="92">
        <v>45280.958333333336</v>
      </c>
      <c r="C71" s="62" t="s">
        <v>119</v>
      </c>
      <c r="D71" s="62" t="s">
        <v>99</v>
      </c>
      <c r="E71" s="62" t="s">
        <v>111</v>
      </c>
      <c r="F71" s="62" t="s">
        <v>95</v>
      </c>
      <c r="G71" s="62" t="s">
        <v>94</v>
      </c>
      <c r="H71" s="62">
        <v>2019</v>
      </c>
      <c r="I71" s="62">
        <v>59391.37053</v>
      </c>
      <c r="J71" s="62" t="s">
        <v>121</v>
      </c>
    </row>
    <row r="72" spans="1:10" x14ac:dyDescent="0.2">
      <c r="A72" s="62" t="s">
        <v>120</v>
      </c>
      <c r="B72" s="92">
        <v>45280.958333333336</v>
      </c>
      <c r="C72" s="62" t="s">
        <v>119</v>
      </c>
      <c r="D72" s="62" t="s">
        <v>99</v>
      </c>
      <c r="E72" s="62" t="s">
        <v>111</v>
      </c>
      <c r="F72" s="62" t="s">
        <v>95</v>
      </c>
      <c r="G72" s="62" t="s">
        <v>94</v>
      </c>
      <c r="H72" s="62">
        <v>2020</v>
      </c>
      <c r="I72" s="62">
        <v>53908.377469999999</v>
      </c>
      <c r="J72" s="62" t="s">
        <v>121</v>
      </c>
    </row>
    <row r="73" spans="1:10" x14ac:dyDescent="0.2">
      <c r="A73" s="62" t="s">
        <v>120</v>
      </c>
      <c r="B73" s="92">
        <v>45280.958333333336</v>
      </c>
      <c r="C73" s="62" t="s">
        <v>119</v>
      </c>
      <c r="D73" s="62" t="s">
        <v>99</v>
      </c>
      <c r="E73" s="62" t="s">
        <v>111</v>
      </c>
      <c r="F73" s="62" t="s">
        <v>95</v>
      </c>
      <c r="G73" s="62" t="s">
        <v>94</v>
      </c>
      <c r="H73" s="62">
        <v>2021</v>
      </c>
      <c r="I73" s="62">
        <v>53184.261960000003</v>
      </c>
      <c r="J73" s="62" t="s">
        <v>121</v>
      </c>
    </row>
    <row r="74" spans="1:10" x14ac:dyDescent="0.2">
      <c r="A74" s="62" t="s">
        <v>120</v>
      </c>
      <c r="B74" s="92">
        <v>45280.958333333336</v>
      </c>
      <c r="C74" s="62" t="s">
        <v>119</v>
      </c>
      <c r="D74" s="62" t="s">
        <v>99</v>
      </c>
      <c r="E74" s="62" t="s">
        <v>111</v>
      </c>
      <c r="F74" s="62" t="s">
        <v>95</v>
      </c>
      <c r="G74" s="62" t="s">
        <v>94</v>
      </c>
      <c r="H74" s="62">
        <v>2022</v>
      </c>
      <c r="I74" s="62">
        <v>55120.125350000002</v>
      </c>
      <c r="J74" s="62" t="s">
        <v>121</v>
      </c>
    </row>
    <row r="75" spans="1:10" x14ac:dyDescent="0.2">
      <c r="A75" s="62" t="s">
        <v>120</v>
      </c>
      <c r="B75" s="92">
        <v>45280.958333333336</v>
      </c>
      <c r="C75" s="62" t="s">
        <v>119</v>
      </c>
      <c r="D75" s="62" t="s">
        <v>99</v>
      </c>
      <c r="E75" s="62" t="s">
        <v>110</v>
      </c>
      <c r="F75" s="62" t="s">
        <v>95</v>
      </c>
      <c r="G75" s="62" t="s">
        <v>94</v>
      </c>
      <c r="H75" s="62">
        <v>2010</v>
      </c>
      <c r="I75" s="62">
        <v>908065.71661999996</v>
      </c>
      <c r="J75" s="62" t="s">
        <v>121</v>
      </c>
    </row>
    <row r="76" spans="1:10" x14ac:dyDescent="0.2">
      <c r="A76" s="62" t="s">
        <v>120</v>
      </c>
      <c r="B76" s="92">
        <v>45280.958333333336</v>
      </c>
      <c r="C76" s="62" t="s">
        <v>119</v>
      </c>
      <c r="D76" s="62" t="s">
        <v>99</v>
      </c>
      <c r="E76" s="62" t="s">
        <v>110</v>
      </c>
      <c r="F76" s="62" t="s">
        <v>95</v>
      </c>
      <c r="G76" s="62" t="s">
        <v>94</v>
      </c>
      <c r="H76" s="62">
        <v>2011</v>
      </c>
      <c r="I76" s="62">
        <v>885437.38509</v>
      </c>
      <c r="J76" s="62" t="s">
        <v>121</v>
      </c>
    </row>
    <row r="77" spans="1:10" x14ac:dyDescent="0.2">
      <c r="A77" s="62" t="s">
        <v>120</v>
      </c>
      <c r="B77" s="92">
        <v>45280.958333333336</v>
      </c>
      <c r="C77" s="62" t="s">
        <v>119</v>
      </c>
      <c r="D77" s="62" t="s">
        <v>99</v>
      </c>
      <c r="E77" s="62" t="s">
        <v>110</v>
      </c>
      <c r="F77" s="62" t="s">
        <v>95</v>
      </c>
      <c r="G77" s="62" t="s">
        <v>94</v>
      </c>
      <c r="H77" s="62">
        <v>2012</v>
      </c>
      <c r="I77" s="62">
        <v>851002.95923000004</v>
      </c>
      <c r="J77" s="62" t="s">
        <v>121</v>
      </c>
    </row>
    <row r="78" spans="1:10" x14ac:dyDescent="0.2">
      <c r="A78" s="62" t="s">
        <v>120</v>
      </c>
      <c r="B78" s="92">
        <v>45280.958333333336</v>
      </c>
      <c r="C78" s="62" t="s">
        <v>119</v>
      </c>
      <c r="D78" s="62" t="s">
        <v>99</v>
      </c>
      <c r="E78" s="62" t="s">
        <v>110</v>
      </c>
      <c r="F78" s="62" t="s">
        <v>95</v>
      </c>
      <c r="G78" s="62" t="s">
        <v>94</v>
      </c>
      <c r="H78" s="62">
        <v>2013</v>
      </c>
      <c r="I78" s="62">
        <v>829710.26728999999</v>
      </c>
      <c r="J78" s="62" t="s">
        <v>121</v>
      </c>
    </row>
    <row r="79" spans="1:10" x14ac:dyDescent="0.2">
      <c r="A79" s="62" t="s">
        <v>120</v>
      </c>
      <c r="B79" s="92">
        <v>45280.958333333336</v>
      </c>
      <c r="C79" s="62" t="s">
        <v>119</v>
      </c>
      <c r="D79" s="62" t="s">
        <v>99</v>
      </c>
      <c r="E79" s="62" t="s">
        <v>110</v>
      </c>
      <c r="F79" s="62" t="s">
        <v>95</v>
      </c>
      <c r="G79" s="62" t="s">
        <v>94</v>
      </c>
      <c r="H79" s="62">
        <v>2014</v>
      </c>
      <c r="I79" s="62">
        <v>819875.44093000004</v>
      </c>
      <c r="J79" s="62" t="s">
        <v>121</v>
      </c>
    </row>
    <row r="80" spans="1:10" x14ac:dyDescent="0.2">
      <c r="A80" s="62" t="s">
        <v>120</v>
      </c>
      <c r="B80" s="92">
        <v>45280.958333333336</v>
      </c>
      <c r="C80" s="62" t="s">
        <v>119</v>
      </c>
      <c r="D80" s="62" t="s">
        <v>99</v>
      </c>
      <c r="E80" s="62" t="s">
        <v>110</v>
      </c>
      <c r="F80" s="62" t="s">
        <v>95</v>
      </c>
      <c r="G80" s="62" t="s">
        <v>94</v>
      </c>
      <c r="H80" s="62">
        <v>2015</v>
      </c>
      <c r="I80" s="62">
        <v>825652.75803000003</v>
      </c>
      <c r="J80" s="62" t="s">
        <v>121</v>
      </c>
    </row>
    <row r="81" spans="1:10" x14ac:dyDescent="0.2">
      <c r="A81" s="62" t="s">
        <v>120</v>
      </c>
      <c r="B81" s="92">
        <v>45280.958333333336</v>
      </c>
      <c r="C81" s="62" t="s">
        <v>119</v>
      </c>
      <c r="D81" s="62" t="s">
        <v>99</v>
      </c>
      <c r="E81" s="62" t="s">
        <v>110</v>
      </c>
      <c r="F81" s="62" t="s">
        <v>95</v>
      </c>
      <c r="G81" s="62" t="s">
        <v>94</v>
      </c>
      <c r="H81" s="62">
        <v>2016</v>
      </c>
      <c r="I81" s="62">
        <v>828051.65818999999</v>
      </c>
      <c r="J81" s="62" t="s">
        <v>121</v>
      </c>
    </row>
    <row r="82" spans="1:10" x14ac:dyDescent="0.2">
      <c r="A82" s="62" t="s">
        <v>120</v>
      </c>
      <c r="B82" s="92">
        <v>45280.958333333336</v>
      </c>
      <c r="C82" s="62" t="s">
        <v>119</v>
      </c>
      <c r="D82" s="62" t="s">
        <v>99</v>
      </c>
      <c r="E82" s="62" t="s">
        <v>110</v>
      </c>
      <c r="F82" s="62" t="s">
        <v>95</v>
      </c>
      <c r="G82" s="62" t="s">
        <v>94</v>
      </c>
      <c r="H82" s="62">
        <v>2017</v>
      </c>
      <c r="I82" s="62">
        <v>840082.12612000003</v>
      </c>
      <c r="J82" s="62" t="s">
        <v>121</v>
      </c>
    </row>
    <row r="83" spans="1:10" x14ac:dyDescent="0.2">
      <c r="A83" s="62" t="s">
        <v>120</v>
      </c>
      <c r="B83" s="92">
        <v>45280.958333333336</v>
      </c>
      <c r="C83" s="62" t="s">
        <v>119</v>
      </c>
      <c r="D83" s="62" t="s">
        <v>99</v>
      </c>
      <c r="E83" s="62" t="s">
        <v>110</v>
      </c>
      <c r="F83" s="62" t="s">
        <v>95</v>
      </c>
      <c r="G83" s="62" t="s">
        <v>94</v>
      </c>
      <c r="H83" s="62">
        <v>2018</v>
      </c>
      <c r="I83" s="62">
        <v>834071.75318</v>
      </c>
      <c r="J83" s="62" t="s">
        <v>121</v>
      </c>
    </row>
    <row r="84" spans="1:10" x14ac:dyDescent="0.2">
      <c r="A84" s="62" t="s">
        <v>120</v>
      </c>
      <c r="B84" s="92">
        <v>45280.958333333336</v>
      </c>
      <c r="C84" s="62" t="s">
        <v>119</v>
      </c>
      <c r="D84" s="62" t="s">
        <v>99</v>
      </c>
      <c r="E84" s="62" t="s">
        <v>110</v>
      </c>
      <c r="F84" s="62" t="s">
        <v>95</v>
      </c>
      <c r="G84" s="62" t="s">
        <v>94</v>
      </c>
      <c r="H84" s="62">
        <v>2019</v>
      </c>
      <c r="I84" s="62">
        <v>811797.52823000005</v>
      </c>
      <c r="J84" s="62" t="s">
        <v>121</v>
      </c>
    </row>
    <row r="85" spans="1:10" x14ac:dyDescent="0.2">
      <c r="A85" s="62" t="s">
        <v>120</v>
      </c>
      <c r="B85" s="92">
        <v>45280.958333333336</v>
      </c>
      <c r="C85" s="62" t="s">
        <v>119</v>
      </c>
      <c r="D85" s="62" t="s">
        <v>99</v>
      </c>
      <c r="E85" s="62" t="s">
        <v>110</v>
      </c>
      <c r="F85" s="62" t="s">
        <v>95</v>
      </c>
      <c r="G85" s="62" t="s">
        <v>94</v>
      </c>
      <c r="H85" s="62">
        <v>2020</v>
      </c>
      <c r="I85" s="62">
        <v>761788.87000999996</v>
      </c>
      <c r="J85" s="62" t="s">
        <v>121</v>
      </c>
    </row>
    <row r="86" spans="1:10" x14ac:dyDescent="0.2">
      <c r="A86" s="62" t="s">
        <v>120</v>
      </c>
      <c r="B86" s="92">
        <v>45280.958333333336</v>
      </c>
      <c r="C86" s="62" t="s">
        <v>119</v>
      </c>
      <c r="D86" s="62" t="s">
        <v>99</v>
      </c>
      <c r="E86" s="62" t="s">
        <v>110</v>
      </c>
      <c r="F86" s="62" t="s">
        <v>95</v>
      </c>
      <c r="G86" s="62" t="s">
        <v>94</v>
      </c>
      <c r="H86" s="62">
        <v>2021</v>
      </c>
      <c r="I86" s="62">
        <v>799413.52853999997</v>
      </c>
      <c r="J86" s="62" t="s">
        <v>121</v>
      </c>
    </row>
    <row r="87" spans="1:10" x14ac:dyDescent="0.2">
      <c r="A87" s="62" t="s">
        <v>120</v>
      </c>
      <c r="B87" s="92">
        <v>45280.958333333336</v>
      </c>
      <c r="C87" s="62" t="s">
        <v>119</v>
      </c>
      <c r="D87" s="62" t="s">
        <v>99</v>
      </c>
      <c r="E87" s="62" t="s">
        <v>110</v>
      </c>
      <c r="F87" s="62" t="s">
        <v>95</v>
      </c>
      <c r="G87" s="62" t="s">
        <v>94</v>
      </c>
      <c r="H87" s="62">
        <v>2022</v>
      </c>
      <c r="I87" s="62">
        <v>744735.62699000002</v>
      </c>
      <c r="J87" s="62" t="s">
        <v>121</v>
      </c>
    </row>
    <row r="88" spans="1:10" x14ac:dyDescent="0.2">
      <c r="A88" s="62" t="s">
        <v>120</v>
      </c>
      <c r="B88" s="92">
        <v>45280.958333333336</v>
      </c>
      <c r="C88" s="62" t="s">
        <v>119</v>
      </c>
      <c r="D88" s="62" t="s">
        <v>99</v>
      </c>
      <c r="E88" s="62" t="s">
        <v>112</v>
      </c>
      <c r="F88" s="62" t="s">
        <v>95</v>
      </c>
      <c r="G88" s="62" t="s">
        <v>94</v>
      </c>
      <c r="H88" s="62">
        <v>2010</v>
      </c>
      <c r="I88" s="62">
        <v>1114573.2812600001</v>
      </c>
      <c r="J88" s="62" t="s">
        <v>121</v>
      </c>
    </row>
    <row r="89" spans="1:10" x14ac:dyDescent="0.2">
      <c r="A89" s="62" t="s">
        <v>120</v>
      </c>
      <c r="B89" s="92">
        <v>45280.958333333336</v>
      </c>
      <c r="C89" s="62" t="s">
        <v>119</v>
      </c>
      <c r="D89" s="62" t="s">
        <v>99</v>
      </c>
      <c r="E89" s="62" t="s">
        <v>112</v>
      </c>
      <c r="F89" s="62" t="s">
        <v>95</v>
      </c>
      <c r="G89" s="62" t="s">
        <v>94</v>
      </c>
      <c r="H89" s="62">
        <v>2011</v>
      </c>
      <c r="I89" s="62">
        <v>1109819.6610300001</v>
      </c>
      <c r="J89" s="62" t="s">
        <v>121</v>
      </c>
    </row>
    <row r="90" spans="1:10" x14ac:dyDescent="0.2">
      <c r="A90" s="62" t="s">
        <v>120</v>
      </c>
      <c r="B90" s="92">
        <v>45280.958333333336</v>
      </c>
      <c r="C90" s="62" t="s">
        <v>119</v>
      </c>
      <c r="D90" s="62" t="s">
        <v>99</v>
      </c>
      <c r="E90" s="62" t="s">
        <v>112</v>
      </c>
      <c r="F90" s="62" t="s">
        <v>95</v>
      </c>
      <c r="G90" s="62" t="s">
        <v>94</v>
      </c>
      <c r="H90" s="62">
        <v>2012</v>
      </c>
      <c r="I90" s="62">
        <v>1101295.62628</v>
      </c>
      <c r="J90" s="62" t="s">
        <v>121</v>
      </c>
    </row>
    <row r="91" spans="1:10" x14ac:dyDescent="0.2">
      <c r="A91" s="62" t="s">
        <v>120</v>
      </c>
      <c r="B91" s="92">
        <v>45280.958333333336</v>
      </c>
      <c r="C91" s="62" t="s">
        <v>119</v>
      </c>
      <c r="D91" s="62" t="s">
        <v>99</v>
      </c>
      <c r="E91" s="62" t="s">
        <v>112</v>
      </c>
      <c r="F91" s="62" t="s">
        <v>95</v>
      </c>
      <c r="G91" s="62" t="s">
        <v>94</v>
      </c>
      <c r="H91" s="62">
        <v>2013</v>
      </c>
      <c r="I91" s="62">
        <v>1043132.1046899999</v>
      </c>
      <c r="J91" s="62" t="s">
        <v>121</v>
      </c>
    </row>
    <row r="92" spans="1:10" x14ac:dyDescent="0.2">
      <c r="A92" s="62" t="s">
        <v>120</v>
      </c>
      <c r="B92" s="92">
        <v>45280.958333333336</v>
      </c>
      <c r="C92" s="62" t="s">
        <v>119</v>
      </c>
      <c r="D92" s="62" t="s">
        <v>99</v>
      </c>
      <c r="E92" s="62" t="s">
        <v>112</v>
      </c>
      <c r="F92" s="62" t="s">
        <v>95</v>
      </c>
      <c r="G92" s="62" t="s">
        <v>94</v>
      </c>
      <c r="H92" s="62">
        <v>2014</v>
      </c>
      <c r="I92" s="62">
        <v>983590.53726999997</v>
      </c>
      <c r="J92" s="62" t="s">
        <v>121</v>
      </c>
    </row>
    <row r="93" spans="1:10" x14ac:dyDescent="0.2">
      <c r="A93" s="62" t="s">
        <v>120</v>
      </c>
      <c r="B93" s="92">
        <v>45280.958333333336</v>
      </c>
      <c r="C93" s="62" t="s">
        <v>119</v>
      </c>
      <c r="D93" s="62" t="s">
        <v>99</v>
      </c>
      <c r="E93" s="62" t="s">
        <v>112</v>
      </c>
      <c r="F93" s="62" t="s">
        <v>95</v>
      </c>
      <c r="G93" s="62" t="s">
        <v>94</v>
      </c>
      <c r="H93" s="62">
        <v>2015</v>
      </c>
      <c r="I93" s="62">
        <v>987167.04787999997</v>
      </c>
      <c r="J93" s="62" t="s">
        <v>121</v>
      </c>
    </row>
    <row r="94" spans="1:10" x14ac:dyDescent="0.2">
      <c r="A94" s="62" t="s">
        <v>120</v>
      </c>
      <c r="B94" s="92">
        <v>45280.958333333336</v>
      </c>
      <c r="C94" s="62" t="s">
        <v>119</v>
      </c>
      <c r="D94" s="62" t="s">
        <v>99</v>
      </c>
      <c r="E94" s="62" t="s">
        <v>112</v>
      </c>
      <c r="F94" s="62" t="s">
        <v>95</v>
      </c>
      <c r="G94" s="62" t="s">
        <v>94</v>
      </c>
      <c r="H94" s="62">
        <v>2016</v>
      </c>
      <c r="I94" s="62">
        <v>966057.11360000004</v>
      </c>
      <c r="J94" s="62" t="s">
        <v>121</v>
      </c>
    </row>
    <row r="95" spans="1:10" x14ac:dyDescent="0.2">
      <c r="A95" s="62" t="s">
        <v>120</v>
      </c>
      <c r="B95" s="92">
        <v>45280.958333333336</v>
      </c>
      <c r="C95" s="62" t="s">
        <v>119</v>
      </c>
      <c r="D95" s="62" t="s">
        <v>99</v>
      </c>
      <c r="E95" s="62" t="s">
        <v>112</v>
      </c>
      <c r="F95" s="62" t="s">
        <v>95</v>
      </c>
      <c r="G95" s="62" t="s">
        <v>94</v>
      </c>
      <c r="H95" s="62">
        <v>2017</v>
      </c>
      <c r="I95" s="62">
        <v>961910.26983999996</v>
      </c>
      <c r="J95" s="62" t="s">
        <v>121</v>
      </c>
    </row>
    <row r="96" spans="1:10" x14ac:dyDescent="0.2">
      <c r="A96" s="62" t="s">
        <v>120</v>
      </c>
      <c r="B96" s="92">
        <v>45280.958333333336</v>
      </c>
      <c r="C96" s="62" t="s">
        <v>119</v>
      </c>
      <c r="D96" s="62" t="s">
        <v>99</v>
      </c>
      <c r="E96" s="62" t="s">
        <v>112</v>
      </c>
      <c r="F96" s="62" t="s">
        <v>95</v>
      </c>
      <c r="G96" s="62" t="s">
        <v>94</v>
      </c>
      <c r="H96" s="62">
        <v>2018</v>
      </c>
      <c r="I96" s="62">
        <v>901188.15087000001</v>
      </c>
      <c r="J96" s="62" t="s">
        <v>121</v>
      </c>
    </row>
    <row r="97" spans="1:10" x14ac:dyDescent="0.2">
      <c r="A97" s="62" t="s">
        <v>120</v>
      </c>
      <c r="B97" s="92">
        <v>45280.958333333336</v>
      </c>
      <c r="C97" s="62" t="s">
        <v>119</v>
      </c>
      <c r="D97" s="62" t="s">
        <v>99</v>
      </c>
      <c r="E97" s="62" t="s">
        <v>112</v>
      </c>
      <c r="F97" s="62" t="s">
        <v>95</v>
      </c>
      <c r="G97" s="62" t="s">
        <v>94</v>
      </c>
      <c r="H97" s="62">
        <v>2019</v>
      </c>
      <c r="I97" s="62">
        <v>780484.55767000001</v>
      </c>
      <c r="J97" s="62" t="s">
        <v>121</v>
      </c>
    </row>
    <row r="98" spans="1:10" x14ac:dyDescent="0.2">
      <c r="A98" s="62" t="s">
        <v>120</v>
      </c>
      <c r="B98" s="92">
        <v>45280.958333333336</v>
      </c>
      <c r="C98" s="62" t="s">
        <v>119</v>
      </c>
      <c r="D98" s="62" t="s">
        <v>99</v>
      </c>
      <c r="E98" s="62" t="s">
        <v>112</v>
      </c>
      <c r="F98" s="62" t="s">
        <v>95</v>
      </c>
      <c r="G98" s="62" t="s">
        <v>94</v>
      </c>
      <c r="H98" s="62">
        <v>2020</v>
      </c>
      <c r="I98" s="62">
        <v>665241.15826000005</v>
      </c>
      <c r="J98" s="62" t="s">
        <v>121</v>
      </c>
    </row>
    <row r="99" spans="1:10" x14ac:dyDescent="0.2">
      <c r="A99" s="62" t="s">
        <v>120</v>
      </c>
      <c r="B99" s="92">
        <v>45280.958333333336</v>
      </c>
      <c r="C99" s="62" t="s">
        <v>119</v>
      </c>
      <c r="D99" s="62" t="s">
        <v>99</v>
      </c>
      <c r="E99" s="62" t="s">
        <v>112</v>
      </c>
      <c r="F99" s="62" t="s">
        <v>95</v>
      </c>
      <c r="G99" s="62" t="s">
        <v>94</v>
      </c>
      <c r="H99" s="62">
        <v>2021</v>
      </c>
      <c r="I99" s="62">
        <v>730269.44736999995</v>
      </c>
      <c r="J99" s="62" t="s">
        <v>121</v>
      </c>
    </row>
    <row r="100" spans="1:10" x14ac:dyDescent="0.2">
      <c r="A100" s="62" t="s">
        <v>120</v>
      </c>
      <c r="B100" s="92">
        <v>45280.958333333336</v>
      </c>
      <c r="C100" s="62" t="s">
        <v>119</v>
      </c>
      <c r="D100" s="62" t="s">
        <v>99</v>
      </c>
      <c r="E100" s="62" t="s">
        <v>112</v>
      </c>
      <c r="F100" s="62" t="s">
        <v>95</v>
      </c>
      <c r="G100" s="62" t="s">
        <v>94</v>
      </c>
      <c r="H100" s="62">
        <v>2022</v>
      </c>
      <c r="I100" s="62">
        <v>745363.45169999998</v>
      </c>
      <c r="J100" s="62" t="s">
        <v>121</v>
      </c>
    </row>
    <row r="101" spans="1:10" x14ac:dyDescent="0.2">
      <c r="A101" s="62" t="s">
        <v>120</v>
      </c>
      <c r="B101" s="92">
        <v>45280.958333333336</v>
      </c>
      <c r="C101" s="62" t="s">
        <v>119</v>
      </c>
      <c r="D101" s="62" t="s">
        <v>99</v>
      </c>
      <c r="E101" s="62" t="s">
        <v>113</v>
      </c>
      <c r="F101" s="62" t="s">
        <v>95</v>
      </c>
      <c r="G101" s="62" t="s">
        <v>94</v>
      </c>
      <c r="H101" s="62">
        <v>2010</v>
      </c>
      <c r="I101" s="62">
        <v>169070.58988000001</v>
      </c>
      <c r="J101" s="62" t="s">
        <v>121</v>
      </c>
    </row>
    <row r="102" spans="1:10" x14ac:dyDescent="0.2">
      <c r="A102" s="62" t="s">
        <v>120</v>
      </c>
      <c r="B102" s="92">
        <v>45280.958333333336</v>
      </c>
      <c r="C102" s="62" t="s">
        <v>119</v>
      </c>
      <c r="D102" s="62" t="s">
        <v>99</v>
      </c>
      <c r="E102" s="62" t="s">
        <v>113</v>
      </c>
      <c r="F102" s="62" t="s">
        <v>95</v>
      </c>
      <c r="G102" s="62" t="s">
        <v>94</v>
      </c>
      <c r="H102" s="62">
        <v>2011</v>
      </c>
      <c r="I102" s="62">
        <v>163683.84776999999</v>
      </c>
      <c r="J102" s="62" t="s">
        <v>121</v>
      </c>
    </row>
    <row r="103" spans="1:10" x14ac:dyDescent="0.2">
      <c r="A103" s="62" t="s">
        <v>120</v>
      </c>
      <c r="B103" s="92">
        <v>45280.958333333336</v>
      </c>
      <c r="C103" s="62" t="s">
        <v>119</v>
      </c>
      <c r="D103" s="62" t="s">
        <v>99</v>
      </c>
      <c r="E103" s="62" t="s">
        <v>113</v>
      </c>
      <c r="F103" s="62" t="s">
        <v>95</v>
      </c>
      <c r="G103" s="62" t="s">
        <v>94</v>
      </c>
      <c r="H103" s="62">
        <v>2012</v>
      </c>
      <c r="I103" s="62">
        <v>161350.21917999999</v>
      </c>
      <c r="J103" s="62" t="s">
        <v>121</v>
      </c>
    </row>
    <row r="104" spans="1:10" x14ac:dyDescent="0.2">
      <c r="A104" s="62" t="s">
        <v>120</v>
      </c>
      <c r="B104" s="92">
        <v>45280.958333333336</v>
      </c>
      <c r="C104" s="62" t="s">
        <v>119</v>
      </c>
      <c r="D104" s="62" t="s">
        <v>99</v>
      </c>
      <c r="E104" s="62" t="s">
        <v>113</v>
      </c>
      <c r="F104" s="62" t="s">
        <v>95</v>
      </c>
      <c r="G104" s="62" t="s">
        <v>94</v>
      </c>
      <c r="H104" s="62">
        <v>2013</v>
      </c>
      <c r="I104" s="62">
        <v>156322.91128</v>
      </c>
      <c r="J104" s="62" t="s">
        <v>121</v>
      </c>
    </row>
    <row r="105" spans="1:10" x14ac:dyDescent="0.2">
      <c r="A105" s="62" t="s">
        <v>120</v>
      </c>
      <c r="B105" s="92">
        <v>45280.958333333336</v>
      </c>
      <c r="C105" s="62" t="s">
        <v>119</v>
      </c>
      <c r="D105" s="62" t="s">
        <v>99</v>
      </c>
      <c r="E105" s="62" t="s">
        <v>113</v>
      </c>
      <c r="F105" s="62" t="s">
        <v>95</v>
      </c>
      <c r="G105" s="62" t="s">
        <v>94</v>
      </c>
      <c r="H105" s="62">
        <v>2014</v>
      </c>
      <c r="I105" s="62">
        <v>150713.16837999999</v>
      </c>
      <c r="J105" s="62" t="s">
        <v>121</v>
      </c>
    </row>
    <row r="106" spans="1:10" x14ac:dyDescent="0.2">
      <c r="A106" s="62" t="s">
        <v>120</v>
      </c>
      <c r="B106" s="92">
        <v>45280.958333333336</v>
      </c>
      <c r="C106" s="62" t="s">
        <v>119</v>
      </c>
      <c r="D106" s="62" t="s">
        <v>99</v>
      </c>
      <c r="E106" s="62" t="s">
        <v>113</v>
      </c>
      <c r="F106" s="62" t="s">
        <v>95</v>
      </c>
      <c r="G106" s="62" t="s">
        <v>94</v>
      </c>
      <c r="H106" s="62">
        <v>2015</v>
      </c>
      <c r="I106" s="62">
        <v>149154.94654999999</v>
      </c>
      <c r="J106" s="62" t="s">
        <v>121</v>
      </c>
    </row>
    <row r="107" spans="1:10" x14ac:dyDescent="0.2">
      <c r="A107" s="62" t="s">
        <v>120</v>
      </c>
      <c r="B107" s="92">
        <v>45280.958333333336</v>
      </c>
      <c r="C107" s="62" t="s">
        <v>119</v>
      </c>
      <c r="D107" s="62" t="s">
        <v>99</v>
      </c>
      <c r="E107" s="62" t="s">
        <v>113</v>
      </c>
      <c r="F107" s="62" t="s">
        <v>95</v>
      </c>
      <c r="G107" s="62" t="s">
        <v>94</v>
      </c>
      <c r="H107" s="62">
        <v>2016</v>
      </c>
      <c r="I107" s="62">
        <v>148615.39264000001</v>
      </c>
      <c r="J107" s="62" t="s">
        <v>121</v>
      </c>
    </row>
    <row r="108" spans="1:10" x14ac:dyDescent="0.2">
      <c r="A108" s="62" t="s">
        <v>120</v>
      </c>
      <c r="B108" s="92">
        <v>45280.958333333336</v>
      </c>
      <c r="C108" s="62" t="s">
        <v>119</v>
      </c>
      <c r="D108" s="62" t="s">
        <v>99</v>
      </c>
      <c r="E108" s="62" t="s">
        <v>113</v>
      </c>
      <c r="F108" s="62" t="s">
        <v>95</v>
      </c>
      <c r="G108" s="62" t="s">
        <v>94</v>
      </c>
      <c r="H108" s="62">
        <v>2017</v>
      </c>
      <c r="I108" s="62">
        <v>148931.9075</v>
      </c>
      <c r="J108" s="62" t="s">
        <v>121</v>
      </c>
    </row>
    <row r="109" spans="1:10" x14ac:dyDescent="0.2">
      <c r="A109" s="62" t="s">
        <v>120</v>
      </c>
      <c r="B109" s="92">
        <v>45280.958333333336</v>
      </c>
      <c r="C109" s="62" t="s">
        <v>119</v>
      </c>
      <c r="D109" s="62" t="s">
        <v>99</v>
      </c>
      <c r="E109" s="62" t="s">
        <v>113</v>
      </c>
      <c r="F109" s="62" t="s">
        <v>95</v>
      </c>
      <c r="G109" s="62" t="s">
        <v>94</v>
      </c>
      <c r="H109" s="62">
        <v>2018</v>
      </c>
      <c r="I109" s="62">
        <v>148250.31367</v>
      </c>
      <c r="J109" s="62" t="s">
        <v>121</v>
      </c>
    </row>
    <row r="110" spans="1:10" x14ac:dyDescent="0.2">
      <c r="A110" s="62" t="s">
        <v>120</v>
      </c>
      <c r="B110" s="92">
        <v>45280.958333333336</v>
      </c>
      <c r="C110" s="62" t="s">
        <v>119</v>
      </c>
      <c r="D110" s="62" t="s">
        <v>99</v>
      </c>
      <c r="E110" s="62" t="s">
        <v>113</v>
      </c>
      <c r="F110" s="62" t="s">
        <v>95</v>
      </c>
      <c r="G110" s="62" t="s">
        <v>94</v>
      </c>
      <c r="H110" s="62">
        <v>2019</v>
      </c>
      <c r="I110" s="62">
        <v>148236.58304</v>
      </c>
      <c r="J110" s="62" t="s">
        <v>121</v>
      </c>
    </row>
    <row r="111" spans="1:10" x14ac:dyDescent="0.2">
      <c r="A111" s="62" t="s">
        <v>120</v>
      </c>
      <c r="B111" s="92">
        <v>45280.958333333336</v>
      </c>
      <c r="C111" s="62" t="s">
        <v>119</v>
      </c>
      <c r="D111" s="62" t="s">
        <v>99</v>
      </c>
      <c r="E111" s="62" t="s">
        <v>113</v>
      </c>
      <c r="F111" s="62" t="s">
        <v>95</v>
      </c>
      <c r="G111" s="62" t="s">
        <v>94</v>
      </c>
      <c r="H111" s="62">
        <v>2020</v>
      </c>
      <c r="I111" s="62">
        <v>145549.11835999999</v>
      </c>
      <c r="J111" s="62" t="s">
        <v>121</v>
      </c>
    </row>
    <row r="112" spans="1:10" x14ac:dyDescent="0.2">
      <c r="A112" s="62" t="s">
        <v>120</v>
      </c>
      <c r="B112" s="92">
        <v>45280.958333333336</v>
      </c>
      <c r="C112" s="62" t="s">
        <v>119</v>
      </c>
      <c r="D112" s="62" t="s">
        <v>99</v>
      </c>
      <c r="E112" s="62" t="s">
        <v>113</v>
      </c>
      <c r="F112" s="62" t="s">
        <v>95</v>
      </c>
      <c r="G112" s="62" t="s">
        <v>94</v>
      </c>
      <c r="H112" s="62">
        <v>2021</v>
      </c>
      <c r="I112" s="62">
        <v>141860.66740999999</v>
      </c>
      <c r="J112" s="62" t="s">
        <v>121</v>
      </c>
    </row>
    <row r="113" spans="1:10" x14ac:dyDescent="0.2">
      <c r="A113" s="62" t="s">
        <v>120</v>
      </c>
      <c r="B113" s="92">
        <v>45280.958333333336</v>
      </c>
      <c r="C113" s="62" t="s">
        <v>119</v>
      </c>
      <c r="D113" s="62" t="s">
        <v>99</v>
      </c>
      <c r="E113" s="62" t="s">
        <v>113</v>
      </c>
      <c r="F113" s="62" t="s">
        <v>95</v>
      </c>
      <c r="G113" s="62" t="s">
        <v>94</v>
      </c>
      <c r="H113" s="62">
        <v>2022</v>
      </c>
      <c r="I113" s="62">
        <v>144586.15483000001</v>
      </c>
      <c r="J113" s="62" t="s">
        <v>121</v>
      </c>
    </row>
    <row r="114" spans="1:10" x14ac:dyDescent="0.2">
      <c r="A114" s="62" t="s">
        <v>120</v>
      </c>
      <c r="B114" s="92">
        <v>45280.958333333336</v>
      </c>
      <c r="C114" s="62" t="s">
        <v>119</v>
      </c>
      <c r="D114" s="62" t="s">
        <v>99</v>
      </c>
      <c r="E114" s="62" t="s">
        <v>139</v>
      </c>
      <c r="F114" s="62" t="s">
        <v>95</v>
      </c>
      <c r="G114" s="62" t="s">
        <v>94</v>
      </c>
      <c r="H114" s="62">
        <v>2010</v>
      </c>
      <c r="I114" s="62">
        <v>3539054.16811</v>
      </c>
      <c r="J114" s="62" t="s">
        <v>121</v>
      </c>
    </row>
    <row r="115" spans="1:10" x14ac:dyDescent="0.2">
      <c r="A115" s="62" t="s">
        <v>120</v>
      </c>
      <c r="B115" s="92">
        <v>45280.958333333336</v>
      </c>
      <c r="C115" s="62" t="s">
        <v>119</v>
      </c>
      <c r="D115" s="62" t="s">
        <v>99</v>
      </c>
      <c r="E115" s="62" t="s">
        <v>139</v>
      </c>
      <c r="F115" s="62" t="s">
        <v>95</v>
      </c>
      <c r="G115" s="62" t="s">
        <v>94</v>
      </c>
      <c r="H115" s="62">
        <v>2011</v>
      </c>
      <c r="I115" s="62">
        <v>3478935.5042699999</v>
      </c>
      <c r="J115" s="62" t="s">
        <v>121</v>
      </c>
    </row>
    <row r="116" spans="1:10" x14ac:dyDescent="0.2">
      <c r="A116" s="62" t="s">
        <v>120</v>
      </c>
      <c r="B116" s="92">
        <v>45280.958333333336</v>
      </c>
      <c r="C116" s="62" t="s">
        <v>119</v>
      </c>
      <c r="D116" s="62" t="s">
        <v>99</v>
      </c>
      <c r="E116" s="62" t="s">
        <v>139</v>
      </c>
      <c r="F116" s="62" t="s">
        <v>95</v>
      </c>
      <c r="G116" s="62" t="s">
        <v>94</v>
      </c>
      <c r="H116" s="62">
        <v>2012</v>
      </c>
      <c r="I116" s="62">
        <v>3407701.6834300002</v>
      </c>
      <c r="J116" s="62" t="s">
        <v>121</v>
      </c>
    </row>
    <row r="117" spans="1:10" x14ac:dyDescent="0.2">
      <c r="A117" s="62" t="s">
        <v>120</v>
      </c>
      <c r="B117" s="92">
        <v>45280.958333333336</v>
      </c>
      <c r="C117" s="62" t="s">
        <v>119</v>
      </c>
      <c r="D117" s="62" t="s">
        <v>99</v>
      </c>
      <c r="E117" s="62" t="s">
        <v>139</v>
      </c>
      <c r="F117" s="62" t="s">
        <v>95</v>
      </c>
      <c r="G117" s="62" t="s">
        <v>94</v>
      </c>
      <c r="H117" s="62">
        <v>2013</v>
      </c>
      <c r="I117" s="62">
        <v>3312030.7998899999</v>
      </c>
      <c r="J117" s="62" t="s">
        <v>121</v>
      </c>
    </row>
    <row r="118" spans="1:10" x14ac:dyDescent="0.2">
      <c r="A118" s="62" t="s">
        <v>120</v>
      </c>
      <c r="B118" s="92">
        <v>45280.958333333336</v>
      </c>
      <c r="C118" s="62" t="s">
        <v>119</v>
      </c>
      <c r="D118" s="62" t="s">
        <v>99</v>
      </c>
      <c r="E118" s="62" t="s">
        <v>139</v>
      </c>
      <c r="F118" s="62" t="s">
        <v>95</v>
      </c>
      <c r="G118" s="62" t="s">
        <v>94</v>
      </c>
      <c r="H118" s="62">
        <v>2014</v>
      </c>
      <c r="I118" s="62">
        <v>3207003.8013300002</v>
      </c>
      <c r="J118" s="62" t="s">
        <v>121</v>
      </c>
    </row>
    <row r="119" spans="1:10" x14ac:dyDescent="0.2">
      <c r="A119" s="62" t="s">
        <v>120</v>
      </c>
      <c r="B119" s="92">
        <v>45280.958333333336</v>
      </c>
      <c r="C119" s="62" t="s">
        <v>119</v>
      </c>
      <c r="D119" s="62" t="s">
        <v>99</v>
      </c>
      <c r="E119" s="62" t="s">
        <v>139</v>
      </c>
      <c r="F119" s="62" t="s">
        <v>95</v>
      </c>
      <c r="G119" s="62" t="s">
        <v>94</v>
      </c>
      <c r="H119" s="62">
        <v>2015</v>
      </c>
      <c r="I119" s="62">
        <v>3242533.0501399999</v>
      </c>
      <c r="J119" s="62" t="s">
        <v>121</v>
      </c>
    </row>
    <row r="120" spans="1:10" x14ac:dyDescent="0.2">
      <c r="A120" s="62" t="s">
        <v>120</v>
      </c>
      <c r="B120" s="92">
        <v>45280.958333333336</v>
      </c>
      <c r="C120" s="62" t="s">
        <v>119</v>
      </c>
      <c r="D120" s="62" t="s">
        <v>99</v>
      </c>
      <c r="E120" s="62" t="s">
        <v>139</v>
      </c>
      <c r="F120" s="62" t="s">
        <v>95</v>
      </c>
      <c r="G120" s="62" t="s">
        <v>94</v>
      </c>
      <c r="H120" s="62">
        <v>2016</v>
      </c>
      <c r="I120" s="62">
        <v>3236306.5829799999</v>
      </c>
      <c r="J120" s="62" t="s">
        <v>121</v>
      </c>
    </row>
    <row r="121" spans="1:10" x14ac:dyDescent="0.2">
      <c r="A121" s="62" t="s">
        <v>120</v>
      </c>
      <c r="B121" s="92">
        <v>45280.958333333336</v>
      </c>
      <c r="C121" s="62" t="s">
        <v>119</v>
      </c>
      <c r="D121" s="62" t="s">
        <v>99</v>
      </c>
      <c r="E121" s="62" t="s">
        <v>139</v>
      </c>
      <c r="F121" s="62" t="s">
        <v>95</v>
      </c>
      <c r="G121" s="62" t="s">
        <v>94</v>
      </c>
      <c r="H121" s="62">
        <v>2017</v>
      </c>
      <c r="I121" s="62">
        <v>3283981.0242400002</v>
      </c>
      <c r="J121" s="62" t="s">
        <v>121</v>
      </c>
    </row>
    <row r="122" spans="1:10" x14ac:dyDescent="0.2">
      <c r="A122" s="62" t="s">
        <v>120</v>
      </c>
      <c r="B122" s="92">
        <v>45280.958333333336</v>
      </c>
      <c r="C122" s="62" t="s">
        <v>119</v>
      </c>
      <c r="D122" s="62" t="s">
        <v>99</v>
      </c>
      <c r="E122" s="62" t="s">
        <v>139</v>
      </c>
      <c r="F122" s="62" t="s">
        <v>95</v>
      </c>
      <c r="G122" s="62" t="s">
        <v>94</v>
      </c>
      <c r="H122" s="62">
        <v>2018</v>
      </c>
      <c r="I122" s="62">
        <v>3227020.2420899998</v>
      </c>
      <c r="J122" s="62" t="s">
        <v>121</v>
      </c>
    </row>
    <row r="123" spans="1:10" x14ac:dyDescent="0.2">
      <c r="A123" s="62" t="s">
        <v>120</v>
      </c>
      <c r="B123" s="92">
        <v>45280.958333333336</v>
      </c>
      <c r="C123" s="62" t="s">
        <v>119</v>
      </c>
      <c r="D123" s="62" t="s">
        <v>99</v>
      </c>
      <c r="E123" s="62" t="s">
        <v>139</v>
      </c>
      <c r="F123" s="62" t="s">
        <v>95</v>
      </c>
      <c r="G123" s="62" t="s">
        <v>94</v>
      </c>
      <c r="H123" s="62">
        <v>2019</v>
      </c>
      <c r="I123" s="62">
        <v>3074917.4844499999</v>
      </c>
      <c r="J123" s="62" t="s">
        <v>121</v>
      </c>
    </row>
    <row r="124" spans="1:10" x14ac:dyDescent="0.2">
      <c r="A124" s="62" t="s">
        <v>120</v>
      </c>
      <c r="B124" s="92">
        <v>45280.958333333336</v>
      </c>
      <c r="C124" s="62" t="s">
        <v>119</v>
      </c>
      <c r="D124" s="62" t="s">
        <v>99</v>
      </c>
      <c r="E124" s="62" t="s">
        <v>139</v>
      </c>
      <c r="F124" s="62" t="s">
        <v>95</v>
      </c>
      <c r="G124" s="62" t="s">
        <v>94</v>
      </c>
      <c r="H124" s="62">
        <v>2020</v>
      </c>
      <c r="I124" s="62">
        <v>2770259.1480800002</v>
      </c>
      <c r="J124" s="62" t="s">
        <v>121</v>
      </c>
    </row>
    <row r="125" spans="1:10" x14ac:dyDescent="0.2">
      <c r="A125" s="62" t="s">
        <v>120</v>
      </c>
      <c r="B125" s="92">
        <v>45280.958333333336</v>
      </c>
      <c r="C125" s="62" t="s">
        <v>119</v>
      </c>
      <c r="D125" s="62" t="s">
        <v>99</v>
      </c>
      <c r="E125" s="62" t="s">
        <v>139</v>
      </c>
      <c r="F125" s="62" t="s">
        <v>95</v>
      </c>
      <c r="G125" s="62" t="s">
        <v>94</v>
      </c>
      <c r="H125" s="62">
        <v>2021</v>
      </c>
      <c r="I125" s="62">
        <v>2924393.1961400001</v>
      </c>
      <c r="J125" s="62" t="s">
        <v>121</v>
      </c>
    </row>
    <row r="126" spans="1:10" x14ac:dyDescent="0.2">
      <c r="A126" s="62" t="s">
        <v>120</v>
      </c>
      <c r="B126" s="92">
        <v>45280.958333333336</v>
      </c>
      <c r="C126" s="62" t="s">
        <v>119</v>
      </c>
      <c r="D126" s="62" t="s">
        <v>99</v>
      </c>
      <c r="E126" s="62" t="s">
        <v>139</v>
      </c>
      <c r="F126" s="62" t="s">
        <v>95</v>
      </c>
      <c r="G126" s="62" t="s">
        <v>94</v>
      </c>
      <c r="H126" s="62">
        <v>2022</v>
      </c>
      <c r="I126" s="62">
        <v>2897292.1478499998</v>
      </c>
      <c r="J126" s="62" t="s">
        <v>121</v>
      </c>
    </row>
    <row r="127" spans="1:10" x14ac:dyDescent="0.2">
      <c r="A127" s="62" t="s">
        <v>120</v>
      </c>
      <c r="B127" s="92">
        <v>45280.958333333336</v>
      </c>
      <c r="C127" s="62" t="s">
        <v>119</v>
      </c>
      <c r="D127" s="62" t="s">
        <v>101</v>
      </c>
      <c r="E127" s="62" t="s">
        <v>111</v>
      </c>
      <c r="F127" s="62" t="s">
        <v>95</v>
      </c>
      <c r="G127" s="62" t="s">
        <v>94</v>
      </c>
      <c r="H127" s="62">
        <v>2010</v>
      </c>
      <c r="I127" s="62">
        <v>300.17176000000001</v>
      </c>
    </row>
    <row r="128" spans="1:10" x14ac:dyDescent="0.2">
      <c r="A128" s="62" t="s">
        <v>120</v>
      </c>
      <c r="B128" s="92">
        <v>45280.958333333336</v>
      </c>
      <c r="C128" s="62" t="s">
        <v>119</v>
      </c>
      <c r="D128" s="62" t="s">
        <v>101</v>
      </c>
      <c r="E128" s="62" t="s">
        <v>111</v>
      </c>
      <c r="F128" s="62" t="s">
        <v>95</v>
      </c>
      <c r="G128" s="62" t="s">
        <v>94</v>
      </c>
      <c r="H128" s="62">
        <v>2011</v>
      </c>
      <c r="I128" s="62">
        <v>303.58922999999999</v>
      </c>
    </row>
    <row r="129" spans="1:9" x14ac:dyDescent="0.2">
      <c r="A129" s="62" t="s">
        <v>120</v>
      </c>
      <c r="B129" s="92">
        <v>45280.958333333336</v>
      </c>
      <c r="C129" s="62" t="s">
        <v>119</v>
      </c>
      <c r="D129" s="62" t="s">
        <v>101</v>
      </c>
      <c r="E129" s="62" t="s">
        <v>111</v>
      </c>
      <c r="F129" s="62" t="s">
        <v>95</v>
      </c>
      <c r="G129" s="62" t="s">
        <v>94</v>
      </c>
      <c r="H129" s="62">
        <v>2012</v>
      </c>
      <c r="I129" s="62">
        <v>293.93245000000002</v>
      </c>
    </row>
    <row r="130" spans="1:9" x14ac:dyDescent="0.2">
      <c r="A130" s="62" t="s">
        <v>120</v>
      </c>
      <c r="B130" s="92">
        <v>45280.958333333336</v>
      </c>
      <c r="C130" s="62" t="s">
        <v>119</v>
      </c>
      <c r="D130" s="62" t="s">
        <v>101</v>
      </c>
      <c r="E130" s="62" t="s">
        <v>111</v>
      </c>
      <c r="F130" s="62" t="s">
        <v>95</v>
      </c>
      <c r="G130" s="62" t="s">
        <v>94</v>
      </c>
      <c r="H130" s="62">
        <v>2013</v>
      </c>
      <c r="I130" s="62">
        <v>276.71346</v>
      </c>
    </row>
    <row r="131" spans="1:9" x14ac:dyDescent="0.2">
      <c r="A131" s="62" t="s">
        <v>120</v>
      </c>
      <c r="B131" s="92">
        <v>45280.958333333336</v>
      </c>
      <c r="C131" s="62" t="s">
        <v>119</v>
      </c>
      <c r="D131" s="62" t="s">
        <v>101</v>
      </c>
      <c r="E131" s="62" t="s">
        <v>111</v>
      </c>
      <c r="F131" s="62" t="s">
        <v>95</v>
      </c>
      <c r="G131" s="62" t="s">
        <v>94</v>
      </c>
      <c r="H131" s="62">
        <v>2014</v>
      </c>
      <c r="I131" s="62">
        <v>262.95269000000002</v>
      </c>
    </row>
    <row r="132" spans="1:9" x14ac:dyDescent="0.2">
      <c r="A132" s="62" t="s">
        <v>120</v>
      </c>
      <c r="B132" s="92">
        <v>45280.958333333336</v>
      </c>
      <c r="C132" s="62" t="s">
        <v>119</v>
      </c>
      <c r="D132" s="62" t="s">
        <v>101</v>
      </c>
      <c r="E132" s="62" t="s">
        <v>111</v>
      </c>
      <c r="F132" s="62" t="s">
        <v>95</v>
      </c>
      <c r="G132" s="62" t="s">
        <v>94</v>
      </c>
      <c r="H132" s="62">
        <v>2015</v>
      </c>
      <c r="I132" s="62">
        <v>262.95943</v>
      </c>
    </row>
    <row r="133" spans="1:9" x14ac:dyDescent="0.2">
      <c r="A133" s="62" t="s">
        <v>120</v>
      </c>
      <c r="B133" s="92">
        <v>45280.958333333336</v>
      </c>
      <c r="C133" s="62" t="s">
        <v>119</v>
      </c>
      <c r="D133" s="62" t="s">
        <v>101</v>
      </c>
      <c r="E133" s="62" t="s">
        <v>111</v>
      </c>
      <c r="F133" s="62" t="s">
        <v>95</v>
      </c>
      <c r="G133" s="62" t="s">
        <v>94</v>
      </c>
      <c r="H133" s="62">
        <v>2016</v>
      </c>
      <c r="I133" s="62">
        <v>244.04256000000001</v>
      </c>
    </row>
    <row r="134" spans="1:9" x14ac:dyDescent="0.2">
      <c r="A134" s="62" t="s">
        <v>120</v>
      </c>
      <c r="B134" s="92">
        <v>45280.958333333336</v>
      </c>
      <c r="C134" s="62" t="s">
        <v>119</v>
      </c>
      <c r="D134" s="62" t="s">
        <v>101</v>
      </c>
      <c r="E134" s="62" t="s">
        <v>111</v>
      </c>
      <c r="F134" s="62" t="s">
        <v>95</v>
      </c>
      <c r="G134" s="62" t="s">
        <v>94</v>
      </c>
      <c r="H134" s="62">
        <v>2017</v>
      </c>
      <c r="I134" s="62">
        <v>239.81352999999999</v>
      </c>
    </row>
    <row r="135" spans="1:9" x14ac:dyDescent="0.2">
      <c r="A135" s="62" t="s">
        <v>120</v>
      </c>
      <c r="B135" s="92">
        <v>45280.958333333336</v>
      </c>
      <c r="C135" s="62" t="s">
        <v>119</v>
      </c>
      <c r="D135" s="62" t="s">
        <v>101</v>
      </c>
      <c r="E135" s="62" t="s">
        <v>111</v>
      </c>
      <c r="F135" s="62" t="s">
        <v>95</v>
      </c>
      <c r="G135" s="62" t="s">
        <v>94</v>
      </c>
      <c r="H135" s="62">
        <v>2018</v>
      </c>
      <c r="I135" s="62">
        <v>232.05246</v>
      </c>
    </row>
    <row r="136" spans="1:9" x14ac:dyDescent="0.2">
      <c r="A136" s="62" t="s">
        <v>120</v>
      </c>
      <c r="B136" s="92">
        <v>45280.958333333336</v>
      </c>
      <c r="C136" s="62" t="s">
        <v>119</v>
      </c>
      <c r="D136" s="62" t="s">
        <v>101</v>
      </c>
      <c r="E136" s="62" t="s">
        <v>111</v>
      </c>
      <c r="F136" s="62" t="s">
        <v>95</v>
      </c>
      <c r="G136" s="62" t="s">
        <v>94</v>
      </c>
      <c r="H136" s="62">
        <v>2019</v>
      </c>
      <c r="I136" s="62">
        <v>213.98059000000001</v>
      </c>
    </row>
    <row r="137" spans="1:9" x14ac:dyDescent="0.2">
      <c r="A137" s="62" t="s">
        <v>120</v>
      </c>
      <c r="B137" s="92">
        <v>45280.958333333336</v>
      </c>
      <c r="C137" s="62" t="s">
        <v>119</v>
      </c>
      <c r="D137" s="62" t="s">
        <v>101</v>
      </c>
      <c r="E137" s="62" t="s">
        <v>111</v>
      </c>
      <c r="F137" s="62" t="s">
        <v>95</v>
      </c>
      <c r="G137" s="62" t="s">
        <v>94</v>
      </c>
      <c r="H137" s="62">
        <v>2020</v>
      </c>
      <c r="I137" s="62">
        <v>187.94414</v>
      </c>
    </row>
    <row r="138" spans="1:9" x14ac:dyDescent="0.2">
      <c r="A138" s="62" t="s">
        <v>120</v>
      </c>
      <c r="B138" s="92">
        <v>45280.958333333336</v>
      </c>
      <c r="C138" s="62" t="s">
        <v>119</v>
      </c>
      <c r="D138" s="62" t="s">
        <v>101</v>
      </c>
      <c r="E138" s="62" t="s">
        <v>111</v>
      </c>
      <c r="F138" s="62" t="s">
        <v>95</v>
      </c>
      <c r="G138" s="62" t="s">
        <v>94</v>
      </c>
      <c r="H138" s="62">
        <v>2021</v>
      </c>
      <c r="I138" s="62">
        <v>190.44532000000001</v>
      </c>
    </row>
    <row r="139" spans="1:9" x14ac:dyDescent="0.2">
      <c r="A139" s="62" t="s">
        <v>120</v>
      </c>
      <c r="B139" s="92">
        <v>45280.958333333336</v>
      </c>
      <c r="C139" s="62" t="s">
        <v>119</v>
      </c>
      <c r="D139" s="62" t="s">
        <v>101</v>
      </c>
      <c r="E139" s="62" t="s">
        <v>110</v>
      </c>
      <c r="F139" s="62" t="s">
        <v>95</v>
      </c>
      <c r="G139" s="62" t="s">
        <v>94</v>
      </c>
      <c r="H139" s="62">
        <v>2010</v>
      </c>
      <c r="I139" s="62">
        <v>4023.36942</v>
      </c>
    </row>
    <row r="140" spans="1:9" x14ac:dyDescent="0.2">
      <c r="A140" s="62" t="s">
        <v>120</v>
      </c>
      <c r="B140" s="92">
        <v>45280.958333333336</v>
      </c>
      <c r="C140" s="62" t="s">
        <v>119</v>
      </c>
      <c r="D140" s="62" t="s">
        <v>101</v>
      </c>
      <c r="E140" s="62" t="s">
        <v>110</v>
      </c>
      <c r="F140" s="62" t="s">
        <v>95</v>
      </c>
      <c r="G140" s="62" t="s">
        <v>94</v>
      </c>
      <c r="H140" s="62">
        <v>2011</v>
      </c>
      <c r="I140" s="62">
        <v>3871.04396</v>
      </c>
    </row>
    <row r="141" spans="1:9" x14ac:dyDescent="0.2">
      <c r="A141" s="62" t="s">
        <v>120</v>
      </c>
      <c r="B141" s="92">
        <v>45280.958333333336</v>
      </c>
      <c r="C141" s="62" t="s">
        <v>119</v>
      </c>
      <c r="D141" s="62" t="s">
        <v>101</v>
      </c>
      <c r="E141" s="62" t="s">
        <v>110</v>
      </c>
      <c r="F141" s="62" t="s">
        <v>95</v>
      </c>
      <c r="G141" s="62" t="s">
        <v>94</v>
      </c>
      <c r="H141" s="62">
        <v>2012</v>
      </c>
      <c r="I141" s="62">
        <v>3605.2770099999998</v>
      </c>
    </row>
    <row r="142" spans="1:9" x14ac:dyDescent="0.2">
      <c r="A142" s="62" t="s">
        <v>120</v>
      </c>
      <c r="B142" s="92">
        <v>45280.958333333336</v>
      </c>
      <c r="C142" s="62" t="s">
        <v>119</v>
      </c>
      <c r="D142" s="62" t="s">
        <v>101</v>
      </c>
      <c r="E142" s="62" t="s">
        <v>110</v>
      </c>
      <c r="F142" s="62" t="s">
        <v>95</v>
      </c>
      <c r="G142" s="62" t="s">
        <v>94</v>
      </c>
      <c r="H142" s="62">
        <v>2013</v>
      </c>
      <c r="I142" s="62">
        <v>3459.0290399999999</v>
      </c>
    </row>
    <row r="143" spans="1:9" x14ac:dyDescent="0.2">
      <c r="A143" s="62" t="s">
        <v>120</v>
      </c>
      <c r="B143" s="92">
        <v>45280.958333333336</v>
      </c>
      <c r="C143" s="62" t="s">
        <v>119</v>
      </c>
      <c r="D143" s="62" t="s">
        <v>101</v>
      </c>
      <c r="E143" s="62" t="s">
        <v>110</v>
      </c>
      <c r="F143" s="62" t="s">
        <v>95</v>
      </c>
      <c r="G143" s="62" t="s">
        <v>94</v>
      </c>
      <c r="H143" s="62">
        <v>2014</v>
      </c>
      <c r="I143" s="62">
        <v>3377.8674299999998</v>
      </c>
    </row>
    <row r="144" spans="1:9" x14ac:dyDescent="0.2">
      <c r="A144" s="62" t="s">
        <v>120</v>
      </c>
      <c r="B144" s="92">
        <v>45280.958333333336</v>
      </c>
      <c r="C144" s="62" t="s">
        <v>119</v>
      </c>
      <c r="D144" s="62" t="s">
        <v>101</v>
      </c>
      <c r="E144" s="62" t="s">
        <v>110</v>
      </c>
      <c r="F144" s="62" t="s">
        <v>95</v>
      </c>
      <c r="G144" s="62" t="s">
        <v>94</v>
      </c>
      <c r="H144" s="62">
        <v>2015</v>
      </c>
      <c r="I144" s="62">
        <v>3348.7429099999999</v>
      </c>
    </row>
    <row r="145" spans="1:9" x14ac:dyDescent="0.2">
      <c r="A145" s="62" t="s">
        <v>120</v>
      </c>
      <c r="B145" s="92">
        <v>45280.958333333336</v>
      </c>
      <c r="C145" s="62" t="s">
        <v>119</v>
      </c>
      <c r="D145" s="62" t="s">
        <v>101</v>
      </c>
      <c r="E145" s="62" t="s">
        <v>110</v>
      </c>
      <c r="F145" s="62" t="s">
        <v>95</v>
      </c>
      <c r="G145" s="62" t="s">
        <v>94</v>
      </c>
      <c r="H145" s="62">
        <v>2016</v>
      </c>
      <c r="I145" s="62">
        <v>3315.09845</v>
      </c>
    </row>
    <row r="146" spans="1:9" x14ac:dyDescent="0.2">
      <c r="A146" s="62" t="s">
        <v>120</v>
      </c>
      <c r="B146" s="92">
        <v>45280.958333333336</v>
      </c>
      <c r="C146" s="62" t="s">
        <v>119</v>
      </c>
      <c r="D146" s="62" t="s">
        <v>101</v>
      </c>
      <c r="E146" s="62" t="s">
        <v>110</v>
      </c>
      <c r="F146" s="62" t="s">
        <v>95</v>
      </c>
      <c r="G146" s="62" t="s">
        <v>94</v>
      </c>
      <c r="H146" s="62">
        <v>2017</v>
      </c>
      <c r="I146" s="62">
        <v>3369.85509</v>
      </c>
    </row>
    <row r="147" spans="1:9" x14ac:dyDescent="0.2">
      <c r="A147" s="62" t="s">
        <v>120</v>
      </c>
      <c r="B147" s="92">
        <v>45280.958333333336</v>
      </c>
      <c r="C147" s="62" t="s">
        <v>119</v>
      </c>
      <c r="D147" s="62" t="s">
        <v>101</v>
      </c>
      <c r="E147" s="62" t="s">
        <v>110</v>
      </c>
      <c r="F147" s="62" t="s">
        <v>95</v>
      </c>
      <c r="G147" s="62" t="s">
        <v>94</v>
      </c>
      <c r="H147" s="62">
        <v>2018</v>
      </c>
      <c r="I147" s="62">
        <v>3268.8973099999998</v>
      </c>
    </row>
    <row r="148" spans="1:9" x14ac:dyDescent="0.2">
      <c r="A148" s="62" t="s">
        <v>120</v>
      </c>
      <c r="B148" s="92">
        <v>45280.958333333336</v>
      </c>
      <c r="C148" s="62" t="s">
        <v>119</v>
      </c>
      <c r="D148" s="62" t="s">
        <v>101</v>
      </c>
      <c r="E148" s="62" t="s">
        <v>110</v>
      </c>
      <c r="F148" s="62" t="s">
        <v>95</v>
      </c>
      <c r="G148" s="62" t="s">
        <v>94</v>
      </c>
      <c r="H148" s="62">
        <v>2019</v>
      </c>
      <c r="I148" s="62">
        <v>3196.8805000000002</v>
      </c>
    </row>
    <row r="149" spans="1:9" x14ac:dyDescent="0.2">
      <c r="A149" s="62" t="s">
        <v>120</v>
      </c>
      <c r="B149" s="92">
        <v>45280.958333333336</v>
      </c>
      <c r="C149" s="62" t="s">
        <v>119</v>
      </c>
      <c r="D149" s="62" t="s">
        <v>101</v>
      </c>
      <c r="E149" s="62" t="s">
        <v>110</v>
      </c>
      <c r="F149" s="62" t="s">
        <v>95</v>
      </c>
      <c r="G149" s="62" t="s">
        <v>94</v>
      </c>
      <c r="H149" s="62">
        <v>2020</v>
      </c>
      <c r="I149" s="62">
        <v>3058.0104200000001</v>
      </c>
    </row>
    <row r="150" spans="1:9" x14ac:dyDescent="0.2">
      <c r="A150" s="62" t="s">
        <v>120</v>
      </c>
      <c r="B150" s="92">
        <v>45280.958333333336</v>
      </c>
      <c r="C150" s="62" t="s">
        <v>119</v>
      </c>
      <c r="D150" s="62" t="s">
        <v>101</v>
      </c>
      <c r="E150" s="62" t="s">
        <v>110</v>
      </c>
      <c r="F150" s="62" t="s">
        <v>95</v>
      </c>
      <c r="G150" s="62" t="s">
        <v>94</v>
      </c>
      <c r="H150" s="62">
        <v>2021</v>
      </c>
      <c r="I150" s="62">
        <v>3210.69857</v>
      </c>
    </row>
    <row r="151" spans="1:9" x14ac:dyDescent="0.2">
      <c r="A151" s="62" t="s">
        <v>120</v>
      </c>
      <c r="B151" s="92">
        <v>45280.958333333336</v>
      </c>
      <c r="C151" s="62" t="s">
        <v>119</v>
      </c>
      <c r="D151" s="62" t="s">
        <v>101</v>
      </c>
      <c r="E151" s="62" t="s">
        <v>112</v>
      </c>
      <c r="F151" s="62" t="s">
        <v>95</v>
      </c>
      <c r="G151" s="62" t="s">
        <v>94</v>
      </c>
      <c r="H151" s="62">
        <v>2010</v>
      </c>
      <c r="I151" s="62">
        <v>1869.1140700000001</v>
      </c>
    </row>
    <row r="152" spans="1:9" x14ac:dyDescent="0.2">
      <c r="A152" s="62" t="s">
        <v>120</v>
      </c>
      <c r="B152" s="92">
        <v>45280.958333333336</v>
      </c>
      <c r="C152" s="62" t="s">
        <v>119</v>
      </c>
      <c r="D152" s="62" t="s">
        <v>101</v>
      </c>
      <c r="E152" s="62" t="s">
        <v>112</v>
      </c>
      <c r="F152" s="62" t="s">
        <v>95</v>
      </c>
      <c r="G152" s="62" t="s">
        <v>94</v>
      </c>
      <c r="H152" s="62">
        <v>2011</v>
      </c>
      <c r="I152" s="62">
        <v>1866.8436200000001</v>
      </c>
    </row>
    <row r="153" spans="1:9" x14ac:dyDescent="0.2">
      <c r="A153" s="62" t="s">
        <v>120</v>
      </c>
      <c r="B153" s="92">
        <v>45280.958333333336</v>
      </c>
      <c r="C153" s="62" t="s">
        <v>119</v>
      </c>
      <c r="D153" s="62" t="s">
        <v>101</v>
      </c>
      <c r="E153" s="62" t="s">
        <v>112</v>
      </c>
      <c r="F153" s="62" t="s">
        <v>95</v>
      </c>
      <c r="G153" s="62" t="s">
        <v>94</v>
      </c>
      <c r="H153" s="62">
        <v>2012</v>
      </c>
      <c r="I153" s="62">
        <v>1824.6944100000001</v>
      </c>
    </row>
    <row r="154" spans="1:9" x14ac:dyDescent="0.2">
      <c r="A154" s="62" t="s">
        <v>120</v>
      </c>
      <c r="B154" s="92">
        <v>45280.958333333336</v>
      </c>
      <c r="C154" s="62" t="s">
        <v>119</v>
      </c>
      <c r="D154" s="62" t="s">
        <v>101</v>
      </c>
      <c r="E154" s="62" t="s">
        <v>112</v>
      </c>
      <c r="F154" s="62" t="s">
        <v>95</v>
      </c>
      <c r="G154" s="62" t="s">
        <v>94</v>
      </c>
      <c r="H154" s="62">
        <v>2013</v>
      </c>
      <c r="I154" s="62">
        <v>1675.88455</v>
      </c>
    </row>
    <row r="155" spans="1:9" x14ac:dyDescent="0.2">
      <c r="A155" s="62" t="s">
        <v>120</v>
      </c>
      <c r="B155" s="92">
        <v>45280.958333333336</v>
      </c>
      <c r="C155" s="62" t="s">
        <v>119</v>
      </c>
      <c r="D155" s="62" t="s">
        <v>101</v>
      </c>
      <c r="E155" s="62" t="s">
        <v>112</v>
      </c>
      <c r="F155" s="62" t="s">
        <v>95</v>
      </c>
      <c r="G155" s="62" t="s">
        <v>94</v>
      </c>
      <c r="H155" s="62">
        <v>2014</v>
      </c>
      <c r="I155" s="62">
        <v>1549.10481</v>
      </c>
    </row>
    <row r="156" spans="1:9" x14ac:dyDescent="0.2">
      <c r="A156" s="62" t="s">
        <v>120</v>
      </c>
      <c r="B156" s="92">
        <v>45280.958333333336</v>
      </c>
      <c r="C156" s="62" t="s">
        <v>119</v>
      </c>
      <c r="D156" s="62" t="s">
        <v>101</v>
      </c>
      <c r="E156" s="62" t="s">
        <v>112</v>
      </c>
      <c r="F156" s="62" t="s">
        <v>95</v>
      </c>
      <c r="G156" s="62" t="s">
        <v>94</v>
      </c>
      <c r="H156" s="62">
        <v>2015</v>
      </c>
      <c r="I156" s="62">
        <v>1500.67317</v>
      </c>
    </row>
    <row r="157" spans="1:9" x14ac:dyDescent="0.2">
      <c r="A157" s="62" t="s">
        <v>120</v>
      </c>
      <c r="B157" s="92">
        <v>45280.958333333336</v>
      </c>
      <c r="C157" s="62" t="s">
        <v>119</v>
      </c>
      <c r="D157" s="62" t="s">
        <v>101</v>
      </c>
      <c r="E157" s="62" t="s">
        <v>112</v>
      </c>
      <c r="F157" s="62" t="s">
        <v>95</v>
      </c>
      <c r="G157" s="62" t="s">
        <v>94</v>
      </c>
      <c r="H157" s="62">
        <v>2016</v>
      </c>
      <c r="I157" s="62">
        <v>1378.8567499999999</v>
      </c>
    </row>
    <row r="158" spans="1:9" x14ac:dyDescent="0.2">
      <c r="A158" s="62" t="s">
        <v>120</v>
      </c>
      <c r="B158" s="92">
        <v>45280.958333333336</v>
      </c>
      <c r="C158" s="62" t="s">
        <v>119</v>
      </c>
      <c r="D158" s="62" t="s">
        <v>101</v>
      </c>
      <c r="E158" s="62" t="s">
        <v>112</v>
      </c>
      <c r="F158" s="62" t="s">
        <v>95</v>
      </c>
      <c r="G158" s="62" t="s">
        <v>94</v>
      </c>
      <c r="H158" s="62">
        <v>2017</v>
      </c>
      <c r="I158" s="62">
        <v>1348.4254000000001</v>
      </c>
    </row>
    <row r="159" spans="1:9" x14ac:dyDescent="0.2">
      <c r="A159" s="62" t="s">
        <v>120</v>
      </c>
      <c r="B159" s="92">
        <v>45280.958333333336</v>
      </c>
      <c r="C159" s="62" t="s">
        <v>119</v>
      </c>
      <c r="D159" s="62" t="s">
        <v>101</v>
      </c>
      <c r="E159" s="62" t="s">
        <v>112</v>
      </c>
      <c r="F159" s="62" t="s">
        <v>95</v>
      </c>
      <c r="G159" s="62" t="s">
        <v>94</v>
      </c>
      <c r="H159" s="62">
        <v>2018</v>
      </c>
      <c r="I159" s="62">
        <v>1233.6443999999999</v>
      </c>
    </row>
    <row r="160" spans="1:9" x14ac:dyDescent="0.2">
      <c r="A160" s="62" t="s">
        <v>120</v>
      </c>
      <c r="B160" s="92">
        <v>45280.958333333336</v>
      </c>
      <c r="C160" s="62" t="s">
        <v>119</v>
      </c>
      <c r="D160" s="62" t="s">
        <v>101</v>
      </c>
      <c r="E160" s="62" t="s">
        <v>112</v>
      </c>
      <c r="F160" s="62" t="s">
        <v>95</v>
      </c>
      <c r="G160" s="62" t="s">
        <v>94</v>
      </c>
      <c r="H160" s="62">
        <v>2019</v>
      </c>
      <c r="I160" s="62">
        <v>1084.1833200000001</v>
      </c>
    </row>
    <row r="161" spans="1:9" x14ac:dyDescent="0.2">
      <c r="A161" s="62" t="s">
        <v>120</v>
      </c>
      <c r="B161" s="92">
        <v>45280.958333333336</v>
      </c>
      <c r="C161" s="62" t="s">
        <v>119</v>
      </c>
      <c r="D161" s="62" t="s">
        <v>101</v>
      </c>
      <c r="E161" s="62" t="s">
        <v>112</v>
      </c>
      <c r="F161" s="62" t="s">
        <v>95</v>
      </c>
      <c r="G161" s="62" t="s">
        <v>94</v>
      </c>
      <c r="H161" s="62">
        <v>2020</v>
      </c>
      <c r="I161" s="62">
        <v>940.76251000000002</v>
      </c>
    </row>
    <row r="162" spans="1:9" x14ac:dyDescent="0.2">
      <c r="A162" s="62" t="s">
        <v>120</v>
      </c>
      <c r="B162" s="92">
        <v>45280.958333333336</v>
      </c>
      <c r="C162" s="62" t="s">
        <v>119</v>
      </c>
      <c r="D162" s="62" t="s">
        <v>101</v>
      </c>
      <c r="E162" s="62" t="s">
        <v>112</v>
      </c>
      <c r="F162" s="62" t="s">
        <v>95</v>
      </c>
      <c r="G162" s="62" t="s">
        <v>94</v>
      </c>
      <c r="H162" s="62">
        <v>2021</v>
      </c>
      <c r="I162" s="62">
        <v>1001.82886</v>
      </c>
    </row>
    <row r="163" spans="1:9" x14ac:dyDescent="0.2">
      <c r="A163" s="62" t="s">
        <v>120</v>
      </c>
      <c r="B163" s="92">
        <v>45280.958333333336</v>
      </c>
      <c r="C163" s="62" t="s">
        <v>119</v>
      </c>
      <c r="D163" s="62" t="s">
        <v>101</v>
      </c>
      <c r="E163" s="62" t="s">
        <v>113</v>
      </c>
      <c r="F163" s="62" t="s">
        <v>95</v>
      </c>
      <c r="G163" s="62" t="s">
        <v>94</v>
      </c>
      <c r="H163" s="62">
        <v>2010</v>
      </c>
      <c r="I163" s="62">
        <v>367.51497999999998</v>
      </c>
    </row>
    <row r="164" spans="1:9" x14ac:dyDescent="0.2">
      <c r="A164" s="62" t="s">
        <v>120</v>
      </c>
      <c r="B164" s="92">
        <v>45280.958333333336</v>
      </c>
      <c r="C164" s="62" t="s">
        <v>119</v>
      </c>
      <c r="D164" s="62" t="s">
        <v>101</v>
      </c>
      <c r="E164" s="62" t="s">
        <v>113</v>
      </c>
      <c r="F164" s="62" t="s">
        <v>95</v>
      </c>
      <c r="G164" s="62" t="s">
        <v>94</v>
      </c>
      <c r="H164" s="62">
        <v>2011</v>
      </c>
      <c r="I164" s="62">
        <v>345.31553000000002</v>
      </c>
    </row>
    <row r="165" spans="1:9" x14ac:dyDescent="0.2">
      <c r="A165" s="62" t="s">
        <v>120</v>
      </c>
      <c r="B165" s="92">
        <v>45280.958333333336</v>
      </c>
      <c r="C165" s="62" t="s">
        <v>119</v>
      </c>
      <c r="D165" s="62" t="s">
        <v>101</v>
      </c>
      <c r="E165" s="62" t="s">
        <v>113</v>
      </c>
      <c r="F165" s="62" t="s">
        <v>95</v>
      </c>
      <c r="G165" s="62" t="s">
        <v>94</v>
      </c>
      <c r="H165" s="62">
        <v>2012</v>
      </c>
      <c r="I165" s="62">
        <v>343.40365000000003</v>
      </c>
    </row>
    <row r="166" spans="1:9" x14ac:dyDescent="0.2">
      <c r="A166" s="62" t="s">
        <v>120</v>
      </c>
      <c r="B166" s="92">
        <v>45280.958333333336</v>
      </c>
      <c r="C166" s="62" t="s">
        <v>119</v>
      </c>
      <c r="D166" s="62" t="s">
        <v>101</v>
      </c>
      <c r="E166" s="62" t="s">
        <v>113</v>
      </c>
      <c r="F166" s="62" t="s">
        <v>95</v>
      </c>
      <c r="G166" s="62" t="s">
        <v>94</v>
      </c>
      <c r="H166" s="62">
        <v>2013</v>
      </c>
      <c r="I166" s="62">
        <v>340.00252999999998</v>
      </c>
    </row>
    <row r="167" spans="1:9" x14ac:dyDescent="0.2">
      <c r="A167" s="62" t="s">
        <v>120</v>
      </c>
      <c r="B167" s="92">
        <v>45280.958333333336</v>
      </c>
      <c r="C167" s="62" t="s">
        <v>119</v>
      </c>
      <c r="D167" s="62" t="s">
        <v>101</v>
      </c>
      <c r="E167" s="62" t="s">
        <v>113</v>
      </c>
      <c r="F167" s="62" t="s">
        <v>95</v>
      </c>
      <c r="G167" s="62" t="s">
        <v>94</v>
      </c>
      <c r="H167" s="62">
        <v>2014</v>
      </c>
      <c r="I167" s="62">
        <v>289.46301999999997</v>
      </c>
    </row>
    <row r="168" spans="1:9" x14ac:dyDescent="0.2">
      <c r="A168" s="62" t="s">
        <v>120</v>
      </c>
      <c r="B168" s="92">
        <v>45280.958333333336</v>
      </c>
      <c r="C168" s="62" t="s">
        <v>119</v>
      </c>
      <c r="D168" s="62" t="s">
        <v>101</v>
      </c>
      <c r="E168" s="62" t="s">
        <v>113</v>
      </c>
      <c r="F168" s="62" t="s">
        <v>95</v>
      </c>
      <c r="G168" s="62" t="s">
        <v>94</v>
      </c>
      <c r="H168" s="62">
        <v>2015</v>
      </c>
      <c r="I168" s="62">
        <v>286.16354000000001</v>
      </c>
    </row>
    <row r="169" spans="1:9" x14ac:dyDescent="0.2">
      <c r="A169" s="62" t="s">
        <v>120</v>
      </c>
      <c r="B169" s="92">
        <v>45280.958333333336</v>
      </c>
      <c r="C169" s="62" t="s">
        <v>119</v>
      </c>
      <c r="D169" s="62" t="s">
        <v>101</v>
      </c>
      <c r="E169" s="62" t="s">
        <v>113</v>
      </c>
      <c r="F169" s="62" t="s">
        <v>95</v>
      </c>
      <c r="G169" s="62" t="s">
        <v>94</v>
      </c>
      <c r="H169" s="62">
        <v>2016</v>
      </c>
      <c r="I169" s="62">
        <v>282.69950999999998</v>
      </c>
    </row>
    <row r="170" spans="1:9" x14ac:dyDescent="0.2">
      <c r="A170" s="62" t="s">
        <v>120</v>
      </c>
      <c r="B170" s="92">
        <v>45280.958333333336</v>
      </c>
      <c r="C170" s="62" t="s">
        <v>119</v>
      </c>
      <c r="D170" s="62" t="s">
        <v>101</v>
      </c>
      <c r="E170" s="62" t="s">
        <v>113</v>
      </c>
      <c r="F170" s="62" t="s">
        <v>95</v>
      </c>
      <c r="G170" s="62" t="s">
        <v>94</v>
      </c>
      <c r="H170" s="62">
        <v>2017</v>
      </c>
      <c r="I170" s="62">
        <v>279.83888000000002</v>
      </c>
    </row>
    <row r="171" spans="1:9" x14ac:dyDescent="0.2">
      <c r="A171" s="62" t="s">
        <v>120</v>
      </c>
      <c r="B171" s="92">
        <v>45280.958333333336</v>
      </c>
      <c r="C171" s="62" t="s">
        <v>119</v>
      </c>
      <c r="D171" s="62" t="s">
        <v>101</v>
      </c>
      <c r="E171" s="62" t="s">
        <v>113</v>
      </c>
      <c r="F171" s="62" t="s">
        <v>95</v>
      </c>
      <c r="G171" s="62" t="s">
        <v>94</v>
      </c>
      <c r="H171" s="62">
        <v>2018</v>
      </c>
      <c r="I171" s="62">
        <v>272.34562</v>
      </c>
    </row>
    <row r="172" spans="1:9" x14ac:dyDescent="0.2">
      <c r="A172" s="62" t="s">
        <v>120</v>
      </c>
      <c r="B172" s="92">
        <v>45280.958333333336</v>
      </c>
      <c r="C172" s="62" t="s">
        <v>119</v>
      </c>
      <c r="D172" s="62" t="s">
        <v>101</v>
      </c>
      <c r="E172" s="62" t="s">
        <v>113</v>
      </c>
      <c r="F172" s="62" t="s">
        <v>95</v>
      </c>
      <c r="G172" s="62" t="s">
        <v>94</v>
      </c>
      <c r="H172" s="62">
        <v>2019</v>
      </c>
      <c r="I172" s="62">
        <v>266.53852000000001</v>
      </c>
    </row>
    <row r="173" spans="1:9" x14ac:dyDescent="0.2">
      <c r="A173" s="62" t="s">
        <v>120</v>
      </c>
      <c r="B173" s="92">
        <v>45280.958333333336</v>
      </c>
      <c r="C173" s="62" t="s">
        <v>119</v>
      </c>
      <c r="D173" s="62" t="s">
        <v>101</v>
      </c>
      <c r="E173" s="62" t="s">
        <v>113</v>
      </c>
      <c r="F173" s="62" t="s">
        <v>95</v>
      </c>
      <c r="G173" s="62" t="s">
        <v>94</v>
      </c>
      <c r="H173" s="62">
        <v>2020</v>
      </c>
      <c r="I173" s="62">
        <v>246.9923</v>
      </c>
    </row>
    <row r="174" spans="1:9" x14ac:dyDescent="0.2">
      <c r="A174" s="62" t="s">
        <v>120</v>
      </c>
      <c r="B174" s="92">
        <v>45280.958333333336</v>
      </c>
      <c r="C174" s="62" t="s">
        <v>119</v>
      </c>
      <c r="D174" s="62" t="s">
        <v>101</v>
      </c>
      <c r="E174" s="62" t="s">
        <v>113</v>
      </c>
      <c r="F174" s="62" t="s">
        <v>95</v>
      </c>
      <c r="G174" s="62" t="s">
        <v>94</v>
      </c>
      <c r="H174" s="62">
        <v>2021</v>
      </c>
      <c r="I174" s="62">
        <v>239.92703</v>
      </c>
    </row>
    <row r="175" spans="1:9" x14ac:dyDescent="0.2">
      <c r="A175" s="62" t="s">
        <v>120</v>
      </c>
      <c r="B175" s="92">
        <v>45280.958333333336</v>
      </c>
      <c r="C175" s="62" t="s">
        <v>119</v>
      </c>
      <c r="D175" s="62" t="s">
        <v>101</v>
      </c>
      <c r="E175" s="62" t="s">
        <v>139</v>
      </c>
      <c r="F175" s="62" t="s">
        <v>95</v>
      </c>
      <c r="G175" s="62" t="s">
        <v>94</v>
      </c>
      <c r="H175" s="62">
        <v>2010</v>
      </c>
      <c r="I175" s="62">
        <v>18848.870309999998</v>
      </c>
    </row>
    <row r="176" spans="1:9" x14ac:dyDescent="0.2">
      <c r="A176" s="62" t="s">
        <v>120</v>
      </c>
      <c r="B176" s="92">
        <v>45280.958333333336</v>
      </c>
      <c r="C176" s="62" t="s">
        <v>119</v>
      </c>
      <c r="D176" s="62" t="s">
        <v>101</v>
      </c>
      <c r="E176" s="62" t="s">
        <v>139</v>
      </c>
      <c r="F176" s="62" t="s">
        <v>95</v>
      </c>
      <c r="G176" s="62" t="s">
        <v>94</v>
      </c>
      <c r="H176" s="62">
        <v>2011</v>
      </c>
      <c r="I176" s="62">
        <v>18329.035899999999</v>
      </c>
    </row>
    <row r="177" spans="1:9" x14ac:dyDescent="0.2">
      <c r="A177" s="62" t="s">
        <v>120</v>
      </c>
      <c r="B177" s="92">
        <v>45280.958333333336</v>
      </c>
      <c r="C177" s="62" t="s">
        <v>119</v>
      </c>
      <c r="D177" s="62" t="s">
        <v>101</v>
      </c>
      <c r="E177" s="62" t="s">
        <v>139</v>
      </c>
      <c r="F177" s="62" t="s">
        <v>95</v>
      </c>
      <c r="G177" s="62" t="s">
        <v>94</v>
      </c>
      <c r="H177" s="62">
        <v>2012</v>
      </c>
      <c r="I177" s="62">
        <v>17648.269339999999</v>
      </c>
    </row>
    <row r="178" spans="1:9" x14ac:dyDescent="0.2">
      <c r="A178" s="62" t="s">
        <v>120</v>
      </c>
      <c r="B178" s="92">
        <v>45280.958333333336</v>
      </c>
      <c r="C178" s="62" t="s">
        <v>119</v>
      </c>
      <c r="D178" s="62" t="s">
        <v>101</v>
      </c>
      <c r="E178" s="62" t="s">
        <v>139</v>
      </c>
      <c r="F178" s="62" t="s">
        <v>95</v>
      </c>
      <c r="G178" s="62" t="s">
        <v>94</v>
      </c>
      <c r="H178" s="62">
        <v>2013</v>
      </c>
      <c r="I178" s="62">
        <v>16897.437290000002</v>
      </c>
    </row>
    <row r="179" spans="1:9" x14ac:dyDescent="0.2">
      <c r="A179" s="62" t="s">
        <v>120</v>
      </c>
      <c r="B179" s="92">
        <v>45280.958333333336</v>
      </c>
      <c r="C179" s="62" t="s">
        <v>119</v>
      </c>
      <c r="D179" s="62" t="s">
        <v>101</v>
      </c>
      <c r="E179" s="62" t="s">
        <v>139</v>
      </c>
      <c r="F179" s="62" t="s">
        <v>95</v>
      </c>
      <c r="G179" s="62" t="s">
        <v>94</v>
      </c>
      <c r="H179" s="62">
        <v>2014</v>
      </c>
      <c r="I179" s="62">
        <v>16248.41541</v>
      </c>
    </row>
    <row r="180" spans="1:9" x14ac:dyDescent="0.2">
      <c r="A180" s="62" t="s">
        <v>120</v>
      </c>
      <c r="B180" s="92">
        <v>45280.958333333336</v>
      </c>
      <c r="C180" s="62" t="s">
        <v>119</v>
      </c>
      <c r="D180" s="62" t="s">
        <v>101</v>
      </c>
      <c r="E180" s="62" t="s">
        <v>139</v>
      </c>
      <c r="F180" s="62" t="s">
        <v>95</v>
      </c>
      <c r="G180" s="62" t="s">
        <v>94</v>
      </c>
      <c r="H180" s="62">
        <v>2015</v>
      </c>
      <c r="I180" s="62">
        <v>16483.848440000002</v>
      </c>
    </row>
    <row r="181" spans="1:9" x14ac:dyDescent="0.2">
      <c r="A181" s="62" t="s">
        <v>120</v>
      </c>
      <c r="B181" s="92">
        <v>45280.958333333336</v>
      </c>
      <c r="C181" s="62" t="s">
        <v>119</v>
      </c>
      <c r="D181" s="62" t="s">
        <v>101</v>
      </c>
      <c r="E181" s="62" t="s">
        <v>139</v>
      </c>
      <c r="F181" s="62" t="s">
        <v>95</v>
      </c>
      <c r="G181" s="62" t="s">
        <v>94</v>
      </c>
      <c r="H181" s="62">
        <v>2016</v>
      </c>
      <c r="I181" s="62">
        <v>16122.70291</v>
      </c>
    </row>
    <row r="182" spans="1:9" x14ac:dyDescent="0.2">
      <c r="A182" s="62" t="s">
        <v>120</v>
      </c>
      <c r="B182" s="92">
        <v>45280.958333333336</v>
      </c>
      <c r="C182" s="62" t="s">
        <v>119</v>
      </c>
      <c r="D182" s="62" t="s">
        <v>101</v>
      </c>
      <c r="E182" s="62" t="s">
        <v>139</v>
      </c>
      <c r="F182" s="62" t="s">
        <v>95</v>
      </c>
      <c r="G182" s="62" t="s">
        <v>94</v>
      </c>
      <c r="H182" s="62">
        <v>2017</v>
      </c>
      <c r="I182" s="62">
        <v>16620.41704</v>
      </c>
    </row>
    <row r="183" spans="1:9" x14ac:dyDescent="0.2">
      <c r="A183" s="62" t="s">
        <v>120</v>
      </c>
      <c r="B183" s="92">
        <v>45280.958333333336</v>
      </c>
      <c r="C183" s="62" t="s">
        <v>119</v>
      </c>
      <c r="D183" s="62" t="s">
        <v>101</v>
      </c>
      <c r="E183" s="62" t="s">
        <v>139</v>
      </c>
      <c r="F183" s="62" t="s">
        <v>95</v>
      </c>
      <c r="G183" s="62" t="s">
        <v>94</v>
      </c>
      <c r="H183" s="62">
        <v>2018</v>
      </c>
      <c r="I183" s="62">
        <v>16441.14788</v>
      </c>
    </row>
    <row r="184" spans="1:9" x14ac:dyDescent="0.2">
      <c r="A184" s="62" t="s">
        <v>120</v>
      </c>
      <c r="B184" s="92">
        <v>45280.958333333336</v>
      </c>
      <c r="C184" s="62" t="s">
        <v>119</v>
      </c>
      <c r="D184" s="62" t="s">
        <v>101</v>
      </c>
      <c r="E184" s="62" t="s">
        <v>139</v>
      </c>
      <c r="F184" s="62" t="s">
        <v>95</v>
      </c>
      <c r="G184" s="62" t="s">
        <v>94</v>
      </c>
      <c r="H184" s="62">
        <v>2019</v>
      </c>
      <c r="I184" s="62">
        <v>15823.228080000001</v>
      </c>
    </row>
    <row r="185" spans="1:9" x14ac:dyDescent="0.2">
      <c r="A185" s="62" t="s">
        <v>120</v>
      </c>
      <c r="B185" s="92">
        <v>45280.958333333336</v>
      </c>
      <c r="C185" s="62" t="s">
        <v>119</v>
      </c>
      <c r="D185" s="62" t="s">
        <v>101</v>
      </c>
      <c r="E185" s="62" t="s">
        <v>139</v>
      </c>
      <c r="F185" s="62" t="s">
        <v>95</v>
      </c>
      <c r="G185" s="62" t="s">
        <v>94</v>
      </c>
      <c r="H185" s="62">
        <v>2020</v>
      </c>
      <c r="I185" s="62">
        <v>14254.33576</v>
      </c>
    </row>
    <row r="186" spans="1:9" x14ac:dyDescent="0.2">
      <c r="A186" s="62" t="s">
        <v>120</v>
      </c>
      <c r="B186" s="92">
        <v>45280.958333333336</v>
      </c>
      <c r="C186" s="62" t="s">
        <v>119</v>
      </c>
      <c r="D186" s="62" t="s">
        <v>101</v>
      </c>
      <c r="E186" s="62" t="s">
        <v>139</v>
      </c>
      <c r="F186" s="62" t="s">
        <v>95</v>
      </c>
      <c r="G186" s="62" t="s">
        <v>94</v>
      </c>
      <c r="H186" s="62">
        <v>2021</v>
      </c>
      <c r="I186" s="62">
        <v>14678.18705</v>
      </c>
    </row>
    <row r="187" spans="1:9" x14ac:dyDescent="0.2">
      <c r="A187" s="62" t="s">
        <v>120</v>
      </c>
      <c r="B187" s="92">
        <v>45280.958333333336</v>
      </c>
      <c r="C187" s="62" t="s">
        <v>119</v>
      </c>
      <c r="D187" s="62" t="s">
        <v>107</v>
      </c>
      <c r="E187" s="62" t="s">
        <v>111</v>
      </c>
      <c r="F187" s="62" t="s">
        <v>95</v>
      </c>
      <c r="G187" s="62" t="s">
        <v>94</v>
      </c>
      <c r="H187" s="62">
        <v>2010</v>
      </c>
      <c r="I187" s="62">
        <v>100.57088</v>
      </c>
    </row>
    <row r="188" spans="1:9" x14ac:dyDescent="0.2">
      <c r="A188" s="62" t="s">
        <v>120</v>
      </c>
      <c r="B188" s="92">
        <v>45280.958333333336</v>
      </c>
      <c r="C188" s="62" t="s">
        <v>119</v>
      </c>
      <c r="D188" s="62" t="s">
        <v>107</v>
      </c>
      <c r="E188" s="62" t="s">
        <v>111</v>
      </c>
      <c r="F188" s="62" t="s">
        <v>95</v>
      </c>
      <c r="G188" s="62" t="s">
        <v>94</v>
      </c>
      <c r="H188" s="62">
        <v>2011</v>
      </c>
      <c r="I188" s="62">
        <v>104.9766</v>
      </c>
    </row>
    <row r="189" spans="1:9" x14ac:dyDescent="0.2">
      <c r="A189" s="62" t="s">
        <v>120</v>
      </c>
      <c r="B189" s="92">
        <v>45280.958333333336</v>
      </c>
      <c r="C189" s="62" t="s">
        <v>119</v>
      </c>
      <c r="D189" s="62" t="s">
        <v>107</v>
      </c>
      <c r="E189" s="62" t="s">
        <v>111</v>
      </c>
      <c r="F189" s="62" t="s">
        <v>95</v>
      </c>
      <c r="G189" s="62" t="s">
        <v>94</v>
      </c>
      <c r="H189" s="62">
        <v>2012</v>
      </c>
      <c r="I189" s="62">
        <v>97.62903</v>
      </c>
    </row>
    <row r="190" spans="1:9" x14ac:dyDescent="0.2">
      <c r="A190" s="62" t="s">
        <v>120</v>
      </c>
      <c r="B190" s="92">
        <v>45280.958333333336</v>
      </c>
      <c r="C190" s="62" t="s">
        <v>119</v>
      </c>
      <c r="D190" s="62" t="s">
        <v>107</v>
      </c>
      <c r="E190" s="62" t="s">
        <v>111</v>
      </c>
      <c r="F190" s="62" t="s">
        <v>95</v>
      </c>
      <c r="G190" s="62" t="s">
        <v>94</v>
      </c>
      <c r="H190" s="62">
        <v>2013</v>
      </c>
      <c r="I190" s="62">
        <v>94.227999999999994</v>
      </c>
    </row>
    <row r="191" spans="1:9" x14ac:dyDescent="0.2">
      <c r="A191" s="62" t="s">
        <v>120</v>
      </c>
      <c r="B191" s="92">
        <v>45280.958333333336</v>
      </c>
      <c r="C191" s="62" t="s">
        <v>119</v>
      </c>
      <c r="D191" s="62" t="s">
        <v>107</v>
      </c>
      <c r="E191" s="62" t="s">
        <v>111</v>
      </c>
      <c r="F191" s="62" t="s">
        <v>95</v>
      </c>
      <c r="G191" s="62" t="s">
        <v>94</v>
      </c>
      <c r="H191" s="62">
        <v>2014</v>
      </c>
      <c r="I191" s="62">
        <v>90.735749999999996</v>
      </c>
    </row>
    <row r="192" spans="1:9" x14ac:dyDescent="0.2">
      <c r="A192" s="62" t="s">
        <v>120</v>
      </c>
      <c r="B192" s="92">
        <v>45280.958333333336</v>
      </c>
      <c r="C192" s="62" t="s">
        <v>119</v>
      </c>
      <c r="D192" s="62" t="s">
        <v>107</v>
      </c>
      <c r="E192" s="62" t="s">
        <v>111</v>
      </c>
      <c r="F192" s="62" t="s">
        <v>95</v>
      </c>
      <c r="G192" s="62" t="s">
        <v>94</v>
      </c>
      <c r="H192" s="62">
        <v>2015</v>
      </c>
      <c r="I192" s="62">
        <v>91.238730000000004</v>
      </c>
    </row>
    <row r="193" spans="1:9" x14ac:dyDescent="0.2">
      <c r="A193" s="62" t="s">
        <v>120</v>
      </c>
      <c r="B193" s="92">
        <v>45280.958333333336</v>
      </c>
      <c r="C193" s="62" t="s">
        <v>119</v>
      </c>
      <c r="D193" s="62" t="s">
        <v>107</v>
      </c>
      <c r="E193" s="62" t="s">
        <v>111</v>
      </c>
      <c r="F193" s="62" t="s">
        <v>95</v>
      </c>
      <c r="G193" s="62" t="s">
        <v>94</v>
      </c>
      <c r="H193" s="62">
        <v>2016</v>
      </c>
      <c r="I193" s="62">
        <v>87.618679999999998</v>
      </c>
    </row>
    <row r="194" spans="1:9" x14ac:dyDescent="0.2">
      <c r="A194" s="62" t="s">
        <v>120</v>
      </c>
      <c r="B194" s="92">
        <v>45280.958333333336</v>
      </c>
      <c r="C194" s="62" t="s">
        <v>119</v>
      </c>
      <c r="D194" s="62" t="s">
        <v>107</v>
      </c>
      <c r="E194" s="62" t="s">
        <v>111</v>
      </c>
      <c r="F194" s="62" t="s">
        <v>95</v>
      </c>
      <c r="G194" s="62" t="s">
        <v>94</v>
      </c>
      <c r="H194" s="62">
        <v>2017</v>
      </c>
      <c r="I194" s="62">
        <v>91.10333</v>
      </c>
    </row>
    <row r="195" spans="1:9" x14ac:dyDescent="0.2">
      <c r="A195" s="62" t="s">
        <v>120</v>
      </c>
      <c r="B195" s="92">
        <v>45280.958333333336</v>
      </c>
      <c r="C195" s="62" t="s">
        <v>119</v>
      </c>
      <c r="D195" s="62" t="s">
        <v>107</v>
      </c>
      <c r="E195" s="62" t="s">
        <v>111</v>
      </c>
      <c r="F195" s="62" t="s">
        <v>95</v>
      </c>
      <c r="G195" s="62" t="s">
        <v>94</v>
      </c>
      <c r="H195" s="62">
        <v>2018</v>
      </c>
      <c r="I195" s="62">
        <v>95.077889999999996</v>
      </c>
    </row>
    <row r="196" spans="1:9" x14ac:dyDescent="0.2">
      <c r="A196" s="62" t="s">
        <v>120</v>
      </c>
      <c r="B196" s="92">
        <v>45280.958333333336</v>
      </c>
      <c r="C196" s="62" t="s">
        <v>119</v>
      </c>
      <c r="D196" s="62" t="s">
        <v>107</v>
      </c>
      <c r="E196" s="62" t="s">
        <v>111</v>
      </c>
      <c r="F196" s="62" t="s">
        <v>95</v>
      </c>
      <c r="G196" s="62" t="s">
        <v>94</v>
      </c>
      <c r="H196" s="62">
        <v>2019</v>
      </c>
      <c r="I196" s="62">
        <v>91.868070000000003</v>
      </c>
    </row>
    <row r="197" spans="1:9" x14ac:dyDescent="0.2">
      <c r="A197" s="62" t="s">
        <v>120</v>
      </c>
      <c r="B197" s="92">
        <v>45280.958333333336</v>
      </c>
      <c r="C197" s="62" t="s">
        <v>119</v>
      </c>
      <c r="D197" s="62" t="s">
        <v>107</v>
      </c>
      <c r="E197" s="62" t="s">
        <v>111</v>
      </c>
      <c r="F197" s="62" t="s">
        <v>95</v>
      </c>
      <c r="G197" s="62" t="s">
        <v>94</v>
      </c>
      <c r="H197" s="62">
        <v>2020</v>
      </c>
      <c r="I197" s="62">
        <v>84.595200000000006</v>
      </c>
    </row>
    <row r="198" spans="1:9" x14ac:dyDescent="0.2">
      <c r="A198" s="62" t="s">
        <v>120</v>
      </c>
      <c r="B198" s="92">
        <v>45280.958333333336</v>
      </c>
      <c r="C198" s="62" t="s">
        <v>119</v>
      </c>
      <c r="D198" s="62" t="s">
        <v>107</v>
      </c>
      <c r="E198" s="62" t="s">
        <v>111</v>
      </c>
      <c r="F198" s="62" t="s">
        <v>95</v>
      </c>
      <c r="G198" s="62" t="s">
        <v>94</v>
      </c>
      <c r="H198" s="62">
        <v>2021</v>
      </c>
      <c r="I198" s="62">
        <v>85.735730000000004</v>
      </c>
    </row>
    <row r="199" spans="1:9" x14ac:dyDescent="0.2">
      <c r="A199" s="62" t="s">
        <v>120</v>
      </c>
      <c r="B199" s="92">
        <v>45280.958333333336</v>
      </c>
      <c r="C199" s="62" t="s">
        <v>119</v>
      </c>
      <c r="D199" s="62" t="s">
        <v>107</v>
      </c>
      <c r="E199" s="62" t="s">
        <v>110</v>
      </c>
      <c r="F199" s="62" t="s">
        <v>95</v>
      </c>
      <c r="G199" s="62" t="s">
        <v>94</v>
      </c>
      <c r="H199" s="62">
        <v>2010</v>
      </c>
      <c r="I199" s="62">
        <v>219.35484</v>
      </c>
    </row>
    <row r="200" spans="1:9" x14ac:dyDescent="0.2">
      <c r="A200" s="62" t="s">
        <v>120</v>
      </c>
      <c r="B200" s="92">
        <v>45280.958333333336</v>
      </c>
      <c r="C200" s="62" t="s">
        <v>119</v>
      </c>
      <c r="D200" s="62" t="s">
        <v>107</v>
      </c>
      <c r="E200" s="62" t="s">
        <v>110</v>
      </c>
      <c r="F200" s="62" t="s">
        <v>95</v>
      </c>
      <c r="G200" s="62" t="s">
        <v>94</v>
      </c>
      <c r="H200" s="62">
        <v>2011</v>
      </c>
      <c r="I200" s="62">
        <v>210.50640999999999</v>
      </c>
    </row>
    <row r="201" spans="1:9" x14ac:dyDescent="0.2">
      <c r="A201" s="62" t="s">
        <v>120</v>
      </c>
      <c r="B201" s="92">
        <v>45280.958333333336</v>
      </c>
      <c r="C201" s="62" t="s">
        <v>119</v>
      </c>
      <c r="D201" s="62" t="s">
        <v>107</v>
      </c>
      <c r="E201" s="62" t="s">
        <v>110</v>
      </c>
      <c r="F201" s="62" t="s">
        <v>95</v>
      </c>
      <c r="G201" s="62" t="s">
        <v>94</v>
      </c>
      <c r="H201" s="62">
        <v>2012</v>
      </c>
      <c r="I201" s="62">
        <v>197.1086</v>
      </c>
    </row>
    <row r="202" spans="1:9" x14ac:dyDescent="0.2">
      <c r="A202" s="62" t="s">
        <v>120</v>
      </c>
      <c r="B202" s="92">
        <v>45280.958333333336</v>
      </c>
      <c r="C202" s="62" t="s">
        <v>119</v>
      </c>
      <c r="D202" s="62" t="s">
        <v>107</v>
      </c>
      <c r="E202" s="62" t="s">
        <v>110</v>
      </c>
      <c r="F202" s="62" t="s">
        <v>95</v>
      </c>
      <c r="G202" s="62" t="s">
        <v>94</v>
      </c>
      <c r="H202" s="62">
        <v>2013</v>
      </c>
      <c r="I202" s="62">
        <v>185.41807</v>
      </c>
    </row>
    <row r="203" spans="1:9" x14ac:dyDescent="0.2">
      <c r="A203" s="62" t="s">
        <v>120</v>
      </c>
      <c r="B203" s="92">
        <v>45280.958333333336</v>
      </c>
      <c r="C203" s="62" t="s">
        <v>119</v>
      </c>
      <c r="D203" s="62" t="s">
        <v>107</v>
      </c>
      <c r="E203" s="62" t="s">
        <v>110</v>
      </c>
      <c r="F203" s="62" t="s">
        <v>95</v>
      </c>
      <c r="G203" s="62" t="s">
        <v>94</v>
      </c>
      <c r="H203" s="62">
        <v>2014</v>
      </c>
      <c r="I203" s="62">
        <v>186.65654000000001</v>
      </c>
    </row>
    <row r="204" spans="1:9" x14ac:dyDescent="0.2">
      <c r="A204" s="62" t="s">
        <v>120</v>
      </c>
      <c r="B204" s="92">
        <v>45280.958333333336</v>
      </c>
      <c r="C204" s="62" t="s">
        <v>119</v>
      </c>
      <c r="D204" s="62" t="s">
        <v>107</v>
      </c>
      <c r="E204" s="62" t="s">
        <v>110</v>
      </c>
      <c r="F204" s="62" t="s">
        <v>95</v>
      </c>
      <c r="G204" s="62" t="s">
        <v>94</v>
      </c>
      <c r="H204" s="62">
        <v>2015</v>
      </c>
      <c r="I204" s="62">
        <v>186.57767000000001</v>
      </c>
    </row>
    <row r="205" spans="1:9" x14ac:dyDescent="0.2">
      <c r="A205" s="62" t="s">
        <v>120</v>
      </c>
      <c r="B205" s="92">
        <v>45280.958333333336</v>
      </c>
      <c r="C205" s="62" t="s">
        <v>119</v>
      </c>
      <c r="D205" s="62" t="s">
        <v>107</v>
      </c>
      <c r="E205" s="62" t="s">
        <v>110</v>
      </c>
      <c r="F205" s="62" t="s">
        <v>95</v>
      </c>
      <c r="G205" s="62" t="s">
        <v>94</v>
      </c>
      <c r="H205" s="62">
        <v>2016</v>
      </c>
      <c r="I205" s="62">
        <v>182.52958000000001</v>
      </c>
    </row>
    <row r="206" spans="1:9" x14ac:dyDescent="0.2">
      <c r="A206" s="62" t="s">
        <v>120</v>
      </c>
      <c r="B206" s="92">
        <v>45280.958333333336</v>
      </c>
      <c r="C206" s="62" t="s">
        <v>119</v>
      </c>
      <c r="D206" s="62" t="s">
        <v>107</v>
      </c>
      <c r="E206" s="62" t="s">
        <v>110</v>
      </c>
      <c r="F206" s="62" t="s">
        <v>95</v>
      </c>
      <c r="G206" s="62" t="s">
        <v>94</v>
      </c>
      <c r="H206" s="62">
        <v>2017</v>
      </c>
      <c r="I206" s="62">
        <v>184.75158999999999</v>
      </c>
    </row>
    <row r="207" spans="1:9" x14ac:dyDescent="0.2">
      <c r="A207" s="62" t="s">
        <v>120</v>
      </c>
      <c r="B207" s="92">
        <v>45280.958333333336</v>
      </c>
      <c r="C207" s="62" t="s">
        <v>119</v>
      </c>
      <c r="D207" s="62" t="s">
        <v>107</v>
      </c>
      <c r="E207" s="62" t="s">
        <v>110</v>
      </c>
      <c r="F207" s="62" t="s">
        <v>95</v>
      </c>
      <c r="G207" s="62" t="s">
        <v>94</v>
      </c>
      <c r="H207" s="62">
        <v>2018</v>
      </c>
      <c r="I207" s="62">
        <v>182.47265999999999</v>
      </c>
    </row>
    <row r="208" spans="1:9" x14ac:dyDescent="0.2">
      <c r="A208" s="62" t="s">
        <v>120</v>
      </c>
      <c r="B208" s="92">
        <v>45280.958333333336</v>
      </c>
      <c r="C208" s="62" t="s">
        <v>119</v>
      </c>
      <c r="D208" s="62" t="s">
        <v>107</v>
      </c>
      <c r="E208" s="62" t="s">
        <v>110</v>
      </c>
      <c r="F208" s="62" t="s">
        <v>95</v>
      </c>
      <c r="G208" s="62" t="s">
        <v>94</v>
      </c>
      <c r="H208" s="62">
        <v>2019</v>
      </c>
      <c r="I208" s="62">
        <v>179.01855</v>
      </c>
    </row>
    <row r="209" spans="1:9" x14ac:dyDescent="0.2">
      <c r="A209" s="62" t="s">
        <v>120</v>
      </c>
      <c r="B209" s="92">
        <v>45280.958333333336</v>
      </c>
      <c r="C209" s="62" t="s">
        <v>119</v>
      </c>
      <c r="D209" s="62" t="s">
        <v>107</v>
      </c>
      <c r="E209" s="62" t="s">
        <v>110</v>
      </c>
      <c r="F209" s="62" t="s">
        <v>95</v>
      </c>
      <c r="G209" s="62" t="s">
        <v>94</v>
      </c>
      <c r="H209" s="62">
        <v>2020</v>
      </c>
      <c r="I209" s="62">
        <v>167.07373999999999</v>
      </c>
    </row>
    <row r="210" spans="1:9" x14ac:dyDescent="0.2">
      <c r="A210" s="62" t="s">
        <v>120</v>
      </c>
      <c r="B210" s="92">
        <v>45280.958333333336</v>
      </c>
      <c r="C210" s="62" t="s">
        <v>119</v>
      </c>
      <c r="D210" s="62" t="s">
        <v>107</v>
      </c>
      <c r="E210" s="62" t="s">
        <v>110</v>
      </c>
      <c r="F210" s="62" t="s">
        <v>95</v>
      </c>
      <c r="G210" s="62" t="s">
        <v>94</v>
      </c>
      <c r="H210" s="62">
        <v>2021</v>
      </c>
      <c r="I210" s="62">
        <v>176.74482</v>
      </c>
    </row>
    <row r="211" spans="1:9" x14ac:dyDescent="0.2">
      <c r="A211" s="62" t="s">
        <v>120</v>
      </c>
      <c r="B211" s="92">
        <v>45280.958333333336</v>
      </c>
      <c r="C211" s="62" t="s">
        <v>119</v>
      </c>
      <c r="D211" s="62" t="s">
        <v>107</v>
      </c>
      <c r="E211" s="62" t="s">
        <v>112</v>
      </c>
      <c r="F211" s="62" t="s">
        <v>95</v>
      </c>
      <c r="G211" s="62" t="s">
        <v>94</v>
      </c>
      <c r="H211" s="62">
        <v>2010</v>
      </c>
      <c r="I211" s="62">
        <v>96.186769999999996</v>
      </c>
    </row>
    <row r="212" spans="1:9" x14ac:dyDescent="0.2">
      <c r="A212" s="62" t="s">
        <v>120</v>
      </c>
      <c r="B212" s="92">
        <v>45280.958333333336</v>
      </c>
      <c r="C212" s="62" t="s">
        <v>119</v>
      </c>
      <c r="D212" s="62" t="s">
        <v>107</v>
      </c>
      <c r="E212" s="62" t="s">
        <v>112</v>
      </c>
      <c r="F212" s="62" t="s">
        <v>95</v>
      </c>
      <c r="G212" s="62" t="s">
        <v>94</v>
      </c>
      <c r="H212" s="62">
        <v>2011</v>
      </c>
      <c r="I212" s="62">
        <v>109.79832</v>
      </c>
    </row>
    <row r="213" spans="1:9" x14ac:dyDescent="0.2">
      <c r="A213" s="62" t="s">
        <v>120</v>
      </c>
      <c r="B213" s="92">
        <v>45280.958333333336</v>
      </c>
      <c r="C213" s="62" t="s">
        <v>119</v>
      </c>
      <c r="D213" s="62" t="s">
        <v>107</v>
      </c>
      <c r="E213" s="62" t="s">
        <v>112</v>
      </c>
      <c r="F213" s="62" t="s">
        <v>95</v>
      </c>
      <c r="G213" s="62" t="s">
        <v>94</v>
      </c>
      <c r="H213" s="62">
        <v>2012</v>
      </c>
      <c r="I213" s="62">
        <v>81.09742</v>
      </c>
    </row>
    <row r="214" spans="1:9" x14ac:dyDescent="0.2">
      <c r="A214" s="62" t="s">
        <v>120</v>
      </c>
      <c r="B214" s="92">
        <v>45280.958333333336</v>
      </c>
      <c r="C214" s="62" t="s">
        <v>119</v>
      </c>
      <c r="D214" s="62" t="s">
        <v>107</v>
      </c>
      <c r="E214" s="62" t="s">
        <v>112</v>
      </c>
      <c r="F214" s="62" t="s">
        <v>95</v>
      </c>
      <c r="G214" s="62" t="s">
        <v>94</v>
      </c>
      <c r="H214" s="62">
        <v>2013</v>
      </c>
      <c r="I214" s="62">
        <v>79.511020000000002</v>
      </c>
    </row>
    <row r="215" spans="1:9" x14ac:dyDescent="0.2">
      <c r="A215" s="62" t="s">
        <v>120</v>
      </c>
      <c r="B215" s="92">
        <v>45280.958333333336</v>
      </c>
      <c r="C215" s="62" t="s">
        <v>119</v>
      </c>
      <c r="D215" s="62" t="s">
        <v>107</v>
      </c>
      <c r="E215" s="62" t="s">
        <v>112</v>
      </c>
      <c r="F215" s="62" t="s">
        <v>95</v>
      </c>
      <c r="G215" s="62" t="s">
        <v>94</v>
      </c>
      <c r="H215" s="62">
        <v>2014</v>
      </c>
      <c r="I215" s="62">
        <v>71.502099999999999</v>
      </c>
    </row>
    <row r="216" spans="1:9" x14ac:dyDescent="0.2">
      <c r="A216" s="62" t="s">
        <v>120</v>
      </c>
      <c r="B216" s="92">
        <v>45280.958333333336</v>
      </c>
      <c r="C216" s="62" t="s">
        <v>119</v>
      </c>
      <c r="D216" s="62" t="s">
        <v>107</v>
      </c>
      <c r="E216" s="62" t="s">
        <v>112</v>
      </c>
      <c r="F216" s="62" t="s">
        <v>95</v>
      </c>
      <c r="G216" s="62" t="s">
        <v>94</v>
      </c>
      <c r="H216" s="62">
        <v>2015</v>
      </c>
      <c r="I216" s="62">
        <v>57.330550000000002</v>
      </c>
    </row>
    <row r="217" spans="1:9" x14ac:dyDescent="0.2">
      <c r="A217" s="62" t="s">
        <v>120</v>
      </c>
      <c r="B217" s="92">
        <v>45280.958333333336</v>
      </c>
      <c r="C217" s="62" t="s">
        <v>119</v>
      </c>
      <c r="D217" s="62" t="s">
        <v>107</v>
      </c>
      <c r="E217" s="62" t="s">
        <v>112</v>
      </c>
      <c r="F217" s="62" t="s">
        <v>95</v>
      </c>
      <c r="G217" s="62" t="s">
        <v>94</v>
      </c>
      <c r="H217" s="62">
        <v>2016</v>
      </c>
      <c r="I217" s="62">
        <v>50.295160000000003</v>
      </c>
    </row>
    <row r="218" spans="1:9" x14ac:dyDescent="0.2">
      <c r="A218" s="62" t="s">
        <v>120</v>
      </c>
      <c r="B218" s="92">
        <v>45280.958333333336</v>
      </c>
      <c r="C218" s="62" t="s">
        <v>119</v>
      </c>
      <c r="D218" s="62" t="s">
        <v>107</v>
      </c>
      <c r="E218" s="62" t="s">
        <v>112</v>
      </c>
      <c r="F218" s="62" t="s">
        <v>95</v>
      </c>
      <c r="G218" s="62" t="s">
        <v>94</v>
      </c>
      <c r="H218" s="62">
        <v>2017</v>
      </c>
      <c r="I218" s="62">
        <v>50.846730000000001</v>
      </c>
    </row>
    <row r="219" spans="1:9" x14ac:dyDescent="0.2">
      <c r="A219" s="62" t="s">
        <v>120</v>
      </c>
      <c r="B219" s="92">
        <v>45280.958333333336</v>
      </c>
      <c r="C219" s="62" t="s">
        <v>119</v>
      </c>
      <c r="D219" s="62" t="s">
        <v>107</v>
      </c>
      <c r="E219" s="62" t="s">
        <v>112</v>
      </c>
      <c r="F219" s="62" t="s">
        <v>95</v>
      </c>
      <c r="G219" s="62" t="s">
        <v>94</v>
      </c>
      <c r="H219" s="62">
        <v>2018</v>
      </c>
      <c r="I219" s="62">
        <v>45.796169999999996</v>
      </c>
    </row>
    <row r="220" spans="1:9" x14ac:dyDescent="0.2">
      <c r="A220" s="62" t="s">
        <v>120</v>
      </c>
      <c r="B220" s="92">
        <v>45280.958333333336</v>
      </c>
      <c r="C220" s="62" t="s">
        <v>119</v>
      </c>
      <c r="D220" s="62" t="s">
        <v>107</v>
      </c>
      <c r="E220" s="62" t="s">
        <v>112</v>
      </c>
      <c r="F220" s="62" t="s">
        <v>95</v>
      </c>
      <c r="G220" s="62" t="s">
        <v>94</v>
      </c>
      <c r="H220" s="62">
        <v>2019</v>
      </c>
      <c r="I220" s="62">
        <v>39.027169999999998</v>
      </c>
    </row>
    <row r="221" spans="1:9" x14ac:dyDescent="0.2">
      <c r="A221" s="62" t="s">
        <v>120</v>
      </c>
      <c r="B221" s="92">
        <v>45280.958333333336</v>
      </c>
      <c r="C221" s="62" t="s">
        <v>119</v>
      </c>
      <c r="D221" s="62" t="s">
        <v>107</v>
      </c>
      <c r="E221" s="62" t="s">
        <v>112</v>
      </c>
      <c r="F221" s="62" t="s">
        <v>95</v>
      </c>
      <c r="G221" s="62" t="s">
        <v>94</v>
      </c>
      <c r="H221" s="62">
        <v>2020</v>
      </c>
      <c r="I221" s="62">
        <v>34.618850000000002</v>
      </c>
    </row>
    <row r="222" spans="1:9" x14ac:dyDescent="0.2">
      <c r="A222" s="62" t="s">
        <v>120</v>
      </c>
      <c r="B222" s="92">
        <v>45280.958333333336</v>
      </c>
      <c r="C222" s="62" t="s">
        <v>119</v>
      </c>
      <c r="D222" s="62" t="s">
        <v>107</v>
      </c>
      <c r="E222" s="62" t="s">
        <v>112</v>
      </c>
      <c r="F222" s="62" t="s">
        <v>95</v>
      </c>
      <c r="G222" s="62" t="s">
        <v>94</v>
      </c>
      <c r="H222" s="62">
        <v>2021</v>
      </c>
      <c r="I222" s="62">
        <v>36.547199999999997</v>
      </c>
    </row>
    <row r="223" spans="1:9" x14ac:dyDescent="0.2">
      <c r="A223" s="62" t="s">
        <v>120</v>
      </c>
      <c r="B223" s="92">
        <v>45280.958333333336</v>
      </c>
      <c r="C223" s="62" t="s">
        <v>119</v>
      </c>
      <c r="D223" s="62" t="s">
        <v>107</v>
      </c>
      <c r="E223" s="62" t="s">
        <v>113</v>
      </c>
      <c r="F223" s="62" t="s">
        <v>95</v>
      </c>
      <c r="G223" s="62" t="s">
        <v>94</v>
      </c>
      <c r="H223" s="62">
        <v>2010</v>
      </c>
      <c r="I223" s="62">
        <v>27.08811</v>
      </c>
    </row>
    <row r="224" spans="1:9" x14ac:dyDescent="0.2">
      <c r="A224" s="62" t="s">
        <v>120</v>
      </c>
      <c r="B224" s="92">
        <v>45280.958333333336</v>
      </c>
      <c r="C224" s="62" t="s">
        <v>119</v>
      </c>
      <c r="D224" s="62" t="s">
        <v>107</v>
      </c>
      <c r="E224" s="62" t="s">
        <v>113</v>
      </c>
      <c r="F224" s="62" t="s">
        <v>95</v>
      </c>
      <c r="G224" s="62" t="s">
        <v>94</v>
      </c>
      <c r="H224" s="62">
        <v>2011</v>
      </c>
      <c r="I224" s="62">
        <v>26.71668</v>
      </c>
    </row>
    <row r="225" spans="1:9" x14ac:dyDescent="0.2">
      <c r="A225" s="62" t="s">
        <v>120</v>
      </c>
      <c r="B225" s="92">
        <v>45280.958333333336</v>
      </c>
      <c r="C225" s="62" t="s">
        <v>119</v>
      </c>
      <c r="D225" s="62" t="s">
        <v>107</v>
      </c>
      <c r="E225" s="62" t="s">
        <v>113</v>
      </c>
      <c r="F225" s="62" t="s">
        <v>95</v>
      </c>
      <c r="G225" s="62" t="s">
        <v>94</v>
      </c>
      <c r="H225" s="62">
        <v>2012</v>
      </c>
      <c r="I225" s="62">
        <v>27.032039999999999</v>
      </c>
    </row>
    <row r="226" spans="1:9" x14ac:dyDescent="0.2">
      <c r="A226" s="62" t="s">
        <v>120</v>
      </c>
      <c r="B226" s="92">
        <v>45280.958333333336</v>
      </c>
      <c r="C226" s="62" t="s">
        <v>119</v>
      </c>
      <c r="D226" s="62" t="s">
        <v>107</v>
      </c>
      <c r="E226" s="62" t="s">
        <v>113</v>
      </c>
      <c r="F226" s="62" t="s">
        <v>95</v>
      </c>
      <c r="G226" s="62" t="s">
        <v>94</v>
      </c>
      <c r="H226" s="62">
        <v>2013</v>
      </c>
      <c r="I226" s="62">
        <v>25.103079999999999</v>
      </c>
    </row>
    <row r="227" spans="1:9" x14ac:dyDescent="0.2">
      <c r="A227" s="62" t="s">
        <v>120</v>
      </c>
      <c r="B227" s="92">
        <v>45280.958333333336</v>
      </c>
      <c r="C227" s="62" t="s">
        <v>119</v>
      </c>
      <c r="D227" s="62" t="s">
        <v>107</v>
      </c>
      <c r="E227" s="62" t="s">
        <v>113</v>
      </c>
      <c r="F227" s="62" t="s">
        <v>95</v>
      </c>
      <c r="G227" s="62" t="s">
        <v>94</v>
      </c>
      <c r="H227" s="62">
        <v>2014</v>
      </c>
      <c r="I227" s="62">
        <v>23.689710000000002</v>
      </c>
    </row>
    <row r="228" spans="1:9" x14ac:dyDescent="0.2">
      <c r="A228" s="62" t="s">
        <v>120</v>
      </c>
      <c r="B228" s="92">
        <v>45280.958333333336</v>
      </c>
      <c r="C228" s="62" t="s">
        <v>119</v>
      </c>
      <c r="D228" s="62" t="s">
        <v>107</v>
      </c>
      <c r="E228" s="62" t="s">
        <v>113</v>
      </c>
      <c r="F228" s="62" t="s">
        <v>95</v>
      </c>
      <c r="G228" s="62" t="s">
        <v>94</v>
      </c>
      <c r="H228" s="62">
        <v>2015</v>
      </c>
      <c r="I228" s="62">
        <v>24.029959999999999</v>
      </c>
    </row>
    <row r="229" spans="1:9" x14ac:dyDescent="0.2">
      <c r="A229" s="62" t="s">
        <v>120</v>
      </c>
      <c r="B229" s="92">
        <v>45280.958333333336</v>
      </c>
      <c r="C229" s="62" t="s">
        <v>119</v>
      </c>
      <c r="D229" s="62" t="s">
        <v>107</v>
      </c>
      <c r="E229" s="62" t="s">
        <v>113</v>
      </c>
      <c r="F229" s="62" t="s">
        <v>95</v>
      </c>
      <c r="G229" s="62" t="s">
        <v>94</v>
      </c>
      <c r="H229" s="62">
        <v>2016</v>
      </c>
      <c r="I229" s="62">
        <v>28.357040000000001</v>
      </c>
    </row>
    <row r="230" spans="1:9" x14ac:dyDescent="0.2">
      <c r="A230" s="62" t="s">
        <v>120</v>
      </c>
      <c r="B230" s="92">
        <v>45280.958333333336</v>
      </c>
      <c r="C230" s="62" t="s">
        <v>119</v>
      </c>
      <c r="D230" s="62" t="s">
        <v>107</v>
      </c>
      <c r="E230" s="62" t="s">
        <v>113</v>
      </c>
      <c r="F230" s="62" t="s">
        <v>95</v>
      </c>
      <c r="G230" s="62" t="s">
        <v>94</v>
      </c>
      <c r="H230" s="62">
        <v>2017</v>
      </c>
      <c r="I230" s="62">
        <v>24.385210000000001</v>
      </c>
    </row>
    <row r="231" spans="1:9" x14ac:dyDescent="0.2">
      <c r="A231" s="62" t="s">
        <v>120</v>
      </c>
      <c r="B231" s="92">
        <v>45280.958333333336</v>
      </c>
      <c r="C231" s="62" t="s">
        <v>119</v>
      </c>
      <c r="D231" s="62" t="s">
        <v>107</v>
      </c>
      <c r="E231" s="62" t="s">
        <v>113</v>
      </c>
      <c r="F231" s="62" t="s">
        <v>95</v>
      </c>
      <c r="G231" s="62" t="s">
        <v>94</v>
      </c>
      <c r="H231" s="62">
        <v>2018</v>
      </c>
      <c r="I231" s="62">
        <v>24.47129</v>
      </c>
    </row>
    <row r="232" spans="1:9" x14ac:dyDescent="0.2">
      <c r="A232" s="62" t="s">
        <v>120</v>
      </c>
      <c r="B232" s="92">
        <v>45280.958333333336</v>
      </c>
      <c r="C232" s="62" t="s">
        <v>119</v>
      </c>
      <c r="D232" s="62" t="s">
        <v>107</v>
      </c>
      <c r="E232" s="62" t="s">
        <v>113</v>
      </c>
      <c r="F232" s="62" t="s">
        <v>95</v>
      </c>
      <c r="G232" s="62" t="s">
        <v>94</v>
      </c>
      <c r="H232" s="62">
        <v>2019</v>
      </c>
      <c r="I232" s="62">
        <v>24.356809999999999</v>
      </c>
    </row>
    <row r="233" spans="1:9" x14ac:dyDescent="0.2">
      <c r="A233" s="62" t="s">
        <v>120</v>
      </c>
      <c r="B233" s="92">
        <v>45280.958333333336</v>
      </c>
      <c r="C233" s="62" t="s">
        <v>119</v>
      </c>
      <c r="D233" s="62" t="s">
        <v>107</v>
      </c>
      <c r="E233" s="62" t="s">
        <v>113</v>
      </c>
      <c r="F233" s="62" t="s">
        <v>95</v>
      </c>
      <c r="G233" s="62" t="s">
        <v>94</v>
      </c>
      <c r="H233" s="62">
        <v>2020</v>
      </c>
      <c r="I233" s="62">
        <v>21.838619999999999</v>
      </c>
    </row>
    <row r="234" spans="1:9" x14ac:dyDescent="0.2">
      <c r="A234" s="62" t="s">
        <v>120</v>
      </c>
      <c r="B234" s="92">
        <v>45280.958333333336</v>
      </c>
      <c r="C234" s="62" t="s">
        <v>119</v>
      </c>
      <c r="D234" s="62" t="s">
        <v>107</v>
      </c>
      <c r="E234" s="62" t="s">
        <v>113</v>
      </c>
      <c r="F234" s="62" t="s">
        <v>95</v>
      </c>
      <c r="G234" s="62" t="s">
        <v>94</v>
      </c>
      <c r="H234" s="62">
        <v>2021</v>
      </c>
      <c r="I234" s="62">
        <v>22.13871</v>
      </c>
    </row>
    <row r="235" spans="1:9" x14ac:dyDescent="0.2">
      <c r="A235" s="62" t="s">
        <v>120</v>
      </c>
      <c r="B235" s="92">
        <v>45280.958333333336</v>
      </c>
      <c r="C235" s="62" t="s">
        <v>119</v>
      </c>
      <c r="D235" s="62" t="s">
        <v>107</v>
      </c>
      <c r="E235" s="62" t="s">
        <v>139</v>
      </c>
      <c r="F235" s="62" t="s">
        <v>95</v>
      </c>
      <c r="G235" s="62" t="s">
        <v>94</v>
      </c>
      <c r="H235" s="62">
        <v>2010</v>
      </c>
      <c r="I235" s="62">
        <v>1598.6136300000001</v>
      </c>
    </row>
    <row r="236" spans="1:9" x14ac:dyDescent="0.2">
      <c r="A236" s="62" t="s">
        <v>120</v>
      </c>
      <c r="B236" s="92">
        <v>45280.958333333336</v>
      </c>
      <c r="C236" s="62" t="s">
        <v>119</v>
      </c>
      <c r="D236" s="62" t="s">
        <v>107</v>
      </c>
      <c r="E236" s="62" t="s">
        <v>139</v>
      </c>
      <c r="F236" s="62" t="s">
        <v>95</v>
      </c>
      <c r="G236" s="62" t="s">
        <v>94</v>
      </c>
      <c r="H236" s="62">
        <v>2011</v>
      </c>
      <c r="I236" s="62">
        <v>1601.8065200000001</v>
      </c>
    </row>
    <row r="237" spans="1:9" x14ac:dyDescent="0.2">
      <c r="A237" s="62" t="s">
        <v>120</v>
      </c>
      <c r="B237" s="92">
        <v>45280.958333333336</v>
      </c>
      <c r="C237" s="62" t="s">
        <v>119</v>
      </c>
      <c r="D237" s="62" t="s">
        <v>107</v>
      </c>
      <c r="E237" s="62" t="s">
        <v>139</v>
      </c>
      <c r="F237" s="62" t="s">
        <v>95</v>
      </c>
      <c r="G237" s="62" t="s">
        <v>94</v>
      </c>
      <c r="H237" s="62">
        <v>2012</v>
      </c>
      <c r="I237" s="62">
        <v>1439.5204799999999</v>
      </c>
    </row>
    <row r="238" spans="1:9" x14ac:dyDescent="0.2">
      <c r="A238" s="62" t="s">
        <v>120</v>
      </c>
      <c r="B238" s="92">
        <v>45280.958333333336</v>
      </c>
      <c r="C238" s="62" t="s">
        <v>119</v>
      </c>
      <c r="D238" s="62" t="s">
        <v>107</v>
      </c>
      <c r="E238" s="62" t="s">
        <v>139</v>
      </c>
      <c r="F238" s="62" t="s">
        <v>95</v>
      </c>
      <c r="G238" s="62" t="s">
        <v>94</v>
      </c>
      <c r="H238" s="62">
        <v>2013</v>
      </c>
      <c r="I238" s="62">
        <v>1413.96516</v>
      </c>
    </row>
    <row r="239" spans="1:9" x14ac:dyDescent="0.2">
      <c r="A239" s="62" t="s">
        <v>120</v>
      </c>
      <c r="B239" s="92">
        <v>45280.958333333336</v>
      </c>
      <c r="C239" s="62" t="s">
        <v>119</v>
      </c>
      <c r="D239" s="62" t="s">
        <v>107</v>
      </c>
      <c r="E239" s="62" t="s">
        <v>139</v>
      </c>
      <c r="F239" s="62" t="s">
        <v>95</v>
      </c>
      <c r="G239" s="62" t="s">
        <v>94</v>
      </c>
      <c r="H239" s="62">
        <v>2014</v>
      </c>
      <c r="I239" s="62">
        <v>1356.9243300000001</v>
      </c>
    </row>
    <row r="240" spans="1:9" x14ac:dyDescent="0.2">
      <c r="A240" s="62" t="s">
        <v>120</v>
      </c>
      <c r="B240" s="92">
        <v>45280.958333333336</v>
      </c>
      <c r="C240" s="62" t="s">
        <v>119</v>
      </c>
      <c r="D240" s="62" t="s">
        <v>107</v>
      </c>
      <c r="E240" s="62" t="s">
        <v>139</v>
      </c>
      <c r="F240" s="62" t="s">
        <v>95</v>
      </c>
      <c r="G240" s="62" t="s">
        <v>94</v>
      </c>
      <c r="H240" s="62">
        <v>2015</v>
      </c>
      <c r="I240" s="62">
        <v>1352.19435</v>
      </c>
    </row>
    <row r="241" spans="1:9" x14ac:dyDescent="0.2">
      <c r="A241" s="62" t="s">
        <v>120</v>
      </c>
      <c r="B241" s="92">
        <v>45280.958333333336</v>
      </c>
      <c r="C241" s="62" t="s">
        <v>119</v>
      </c>
      <c r="D241" s="62" t="s">
        <v>107</v>
      </c>
      <c r="E241" s="62" t="s">
        <v>139</v>
      </c>
      <c r="F241" s="62" t="s">
        <v>95</v>
      </c>
      <c r="G241" s="62" t="s">
        <v>94</v>
      </c>
      <c r="H241" s="62">
        <v>2016</v>
      </c>
      <c r="I241" s="62">
        <v>1309.4323400000001</v>
      </c>
    </row>
    <row r="242" spans="1:9" x14ac:dyDescent="0.2">
      <c r="A242" s="62" t="s">
        <v>120</v>
      </c>
      <c r="B242" s="92">
        <v>45280.958333333336</v>
      </c>
      <c r="C242" s="62" t="s">
        <v>119</v>
      </c>
      <c r="D242" s="62" t="s">
        <v>107</v>
      </c>
      <c r="E242" s="62" t="s">
        <v>139</v>
      </c>
      <c r="F242" s="62" t="s">
        <v>95</v>
      </c>
      <c r="G242" s="62" t="s">
        <v>94</v>
      </c>
      <c r="H242" s="62">
        <v>2017</v>
      </c>
      <c r="I242" s="62">
        <v>1358.19886</v>
      </c>
    </row>
    <row r="243" spans="1:9" x14ac:dyDescent="0.2">
      <c r="A243" s="62" t="s">
        <v>120</v>
      </c>
      <c r="B243" s="92">
        <v>45280.958333333336</v>
      </c>
      <c r="C243" s="62" t="s">
        <v>119</v>
      </c>
      <c r="D243" s="62" t="s">
        <v>107</v>
      </c>
      <c r="E243" s="62" t="s">
        <v>139</v>
      </c>
      <c r="F243" s="62" t="s">
        <v>95</v>
      </c>
      <c r="G243" s="62" t="s">
        <v>94</v>
      </c>
      <c r="H243" s="62">
        <v>2018</v>
      </c>
      <c r="I243" s="62">
        <v>1440.1495500000001</v>
      </c>
    </row>
    <row r="244" spans="1:9" x14ac:dyDescent="0.2">
      <c r="A244" s="62" t="s">
        <v>120</v>
      </c>
      <c r="B244" s="92">
        <v>45280.958333333336</v>
      </c>
      <c r="C244" s="62" t="s">
        <v>119</v>
      </c>
      <c r="D244" s="62" t="s">
        <v>107</v>
      </c>
      <c r="E244" s="62" t="s">
        <v>139</v>
      </c>
      <c r="F244" s="62" t="s">
        <v>95</v>
      </c>
      <c r="G244" s="62" t="s">
        <v>94</v>
      </c>
      <c r="H244" s="62">
        <v>2019</v>
      </c>
      <c r="I244" s="62">
        <v>1330.7802999999999</v>
      </c>
    </row>
    <row r="245" spans="1:9" x14ac:dyDescent="0.2">
      <c r="A245" s="62" t="s">
        <v>120</v>
      </c>
      <c r="B245" s="92">
        <v>45280.958333333336</v>
      </c>
      <c r="C245" s="62" t="s">
        <v>119</v>
      </c>
      <c r="D245" s="62" t="s">
        <v>107</v>
      </c>
      <c r="E245" s="62" t="s">
        <v>139</v>
      </c>
      <c r="F245" s="62" t="s">
        <v>95</v>
      </c>
      <c r="G245" s="62" t="s">
        <v>94</v>
      </c>
      <c r="H245" s="62">
        <v>2020</v>
      </c>
      <c r="I245" s="62">
        <v>1264.9184499999999</v>
      </c>
    </row>
    <row r="246" spans="1:9" x14ac:dyDescent="0.2">
      <c r="A246" s="62" t="s">
        <v>120</v>
      </c>
      <c r="B246" s="92">
        <v>45280.958333333336</v>
      </c>
      <c r="C246" s="62" t="s">
        <v>119</v>
      </c>
      <c r="D246" s="62" t="s">
        <v>107</v>
      </c>
      <c r="E246" s="62" t="s">
        <v>139</v>
      </c>
      <c r="F246" s="62" t="s">
        <v>95</v>
      </c>
      <c r="G246" s="62" t="s">
        <v>94</v>
      </c>
      <c r="H246" s="62">
        <v>2021</v>
      </c>
      <c r="I246" s="62">
        <v>1266.4693199999999</v>
      </c>
    </row>
    <row r="247" spans="1:9" x14ac:dyDescent="0.2">
      <c r="A247" s="62" t="s">
        <v>120</v>
      </c>
      <c r="B247" s="92">
        <v>45280.958333333336</v>
      </c>
      <c r="C247" s="62" t="s">
        <v>119</v>
      </c>
      <c r="D247" s="62" t="s">
        <v>105</v>
      </c>
      <c r="E247" s="62" t="s">
        <v>111</v>
      </c>
      <c r="F247" s="62" t="s">
        <v>95</v>
      </c>
      <c r="G247" s="62" t="s">
        <v>94</v>
      </c>
      <c r="H247" s="62">
        <v>2010</v>
      </c>
      <c r="I247" s="62">
        <v>19.287410000000001</v>
      </c>
    </row>
    <row r="248" spans="1:9" x14ac:dyDescent="0.2">
      <c r="A248" s="62" t="s">
        <v>120</v>
      </c>
      <c r="B248" s="92">
        <v>45280.958333333336</v>
      </c>
      <c r="C248" s="62" t="s">
        <v>119</v>
      </c>
      <c r="D248" s="62" t="s">
        <v>105</v>
      </c>
      <c r="E248" s="62" t="s">
        <v>111</v>
      </c>
      <c r="F248" s="62" t="s">
        <v>95</v>
      </c>
      <c r="G248" s="62" t="s">
        <v>94</v>
      </c>
      <c r="H248" s="62">
        <v>2011</v>
      </c>
      <c r="I248" s="62">
        <v>20.27094</v>
      </c>
    </row>
    <row r="249" spans="1:9" x14ac:dyDescent="0.2">
      <c r="A249" s="62" t="s">
        <v>120</v>
      </c>
      <c r="B249" s="92">
        <v>45280.958333333336</v>
      </c>
      <c r="C249" s="62" t="s">
        <v>119</v>
      </c>
      <c r="D249" s="62" t="s">
        <v>105</v>
      </c>
      <c r="E249" s="62" t="s">
        <v>111</v>
      </c>
      <c r="F249" s="62" t="s">
        <v>95</v>
      </c>
      <c r="G249" s="62" t="s">
        <v>94</v>
      </c>
      <c r="H249" s="62">
        <v>2012</v>
      </c>
      <c r="I249" s="62">
        <v>17.9998</v>
      </c>
    </row>
    <row r="250" spans="1:9" x14ac:dyDescent="0.2">
      <c r="A250" s="62" t="s">
        <v>120</v>
      </c>
      <c r="B250" s="92">
        <v>45280.958333333336</v>
      </c>
      <c r="C250" s="62" t="s">
        <v>119</v>
      </c>
      <c r="D250" s="62" t="s">
        <v>105</v>
      </c>
      <c r="E250" s="62" t="s">
        <v>111</v>
      </c>
      <c r="F250" s="62" t="s">
        <v>95</v>
      </c>
      <c r="G250" s="62" t="s">
        <v>94</v>
      </c>
      <c r="H250" s="62">
        <v>2013</v>
      </c>
      <c r="I250" s="62">
        <v>17.461749999999999</v>
      </c>
    </row>
    <row r="251" spans="1:9" x14ac:dyDescent="0.2">
      <c r="A251" s="62" t="s">
        <v>120</v>
      </c>
      <c r="B251" s="92">
        <v>45280.958333333336</v>
      </c>
      <c r="C251" s="62" t="s">
        <v>119</v>
      </c>
      <c r="D251" s="62" t="s">
        <v>105</v>
      </c>
      <c r="E251" s="62" t="s">
        <v>111</v>
      </c>
      <c r="F251" s="62" t="s">
        <v>95</v>
      </c>
      <c r="G251" s="62" t="s">
        <v>94</v>
      </c>
      <c r="H251" s="62">
        <v>2014</v>
      </c>
      <c r="I251" s="62">
        <v>15.783060000000001</v>
      </c>
    </row>
    <row r="252" spans="1:9" x14ac:dyDescent="0.2">
      <c r="A252" s="62" t="s">
        <v>120</v>
      </c>
      <c r="B252" s="92">
        <v>45280.958333333336</v>
      </c>
      <c r="C252" s="62" t="s">
        <v>119</v>
      </c>
      <c r="D252" s="62" t="s">
        <v>105</v>
      </c>
      <c r="E252" s="62" t="s">
        <v>111</v>
      </c>
      <c r="F252" s="62" t="s">
        <v>95</v>
      </c>
      <c r="G252" s="62" t="s">
        <v>94</v>
      </c>
      <c r="H252" s="62">
        <v>2015</v>
      </c>
      <c r="I252" s="62">
        <v>15.205120000000001</v>
      </c>
    </row>
    <row r="253" spans="1:9" x14ac:dyDescent="0.2">
      <c r="A253" s="62" t="s">
        <v>120</v>
      </c>
      <c r="B253" s="92">
        <v>45280.958333333336</v>
      </c>
      <c r="C253" s="62" t="s">
        <v>119</v>
      </c>
      <c r="D253" s="62" t="s">
        <v>105</v>
      </c>
      <c r="E253" s="62" t="s">
        <v>111</v>
      </c>
      <c r="F253" s="62" t="s">
        <v>95</v>
      </c>
      <c r="G253" s="62" t="s">
        <v>94</v>
      </c>
      <c r="H253" s="62">
        <v>2016</v>
      </c>
      <c r="I253" s="62">
        <v>14.70829</v>
      </c>
    </row>
    <row r="254" spans="1:9" x14ac:dyDescent="0.2">
      <c r="A254" s="62" t="s">
        <v>120</v>
      </c>
      <c r="B254" s="92">
        <v>45280.958333333336</v>
      </c>
      <c r="C254" s="62" t="s">
        <v>119</v>
      </c>
      <c r="D254" s="62" t="s">
        <v>105</v>
      </c>
      <c r="E254" s="62" t="s">
        <v>111</v>
      </c>
      <c r="F254" s="62" t="s">
        <v>95</v>
      </c>
      <c r="G254" s="62" t="s">
        <v>94</v>
      </c>
      <c r="H254" s="62">
        <v>2017</v>
      </c>
      <c r="I254" s="62">
        <v>15.619149999999999</v>
      </c>
    </row>
    <row r="255" spans="1:9" x14ac:dyDescent="0.2">
      <c r="A255" s="62" t="s">
        <v>120</v>
      </c>
      <c r="B255" s="92">
        <v>45280.958333333336</v>
      </c>
      <c r="C255" s="62" t="s">
        <v>119</v>
      </c>
      <c r="D255" s="62" t="s">
        <v>105</v>
      </c>
      <c r="E255" s="62" t="s">
        <v>111</v>
      </c>
      <c r="F255" s="62" t="s">
        <v>95</v>
      </c>
      <c r="G255" s="62" t="s">
        <v>94</v>
      </c>
      <c r="H255" s="62">
        <v>2018</v>
      </c>
      <c r="I255" s="62">
        <v>16.425000000000001</v>
      </c>
    </row>
    <row r="256" spans="1:9" x14ac:dyDescent="0.2">
      <c r="A256" s="62" t="s">
        <v>120</v>
      </c>
      <c r="B256" s="92">
        <v>45280.958333333336</v>
      </c>
      <c r="C256" s="62" t="s">
        <v>119</v>
      </c>
      <c r="D256" s="62" t="s">
        <v>105</v>
      </c>
      <c r="E256" s="62" t="s">
        <v>111</v>
      </c>
      <c r="F256" s="62" t="s">
        <v>95</v>
      </c>
      <c r="G256" s="62" t="s">
        <v>94</v>
      </c>
      <c r="H256" s="62">
        <v>2019</v>
      </c>
      <c r="I256" s="62">
        <v>14.85289</v>
      </c>
    </row>
    <row r="257" spans="1:9" x14ac:dyDescent="0.2">
      <c r="A257" s="62" t="s">
        <v>120</v>
      </c>
      <c r="B257" s="92">
        <v>45280.958333333336</v>
      </c>
      <c r="C257" s="62" t="s">
        <v>119</v>
      </c>
      <c r="D257" s="62" t="s">
        <v>105</v>
      </c>
      <c r="E257" s="62" t="s">
        <v>111</v>
      </c>
      <c r="F257" s="62" t="s">
        <v>95</v>
      </c>
      <c r="G257" s="62" t="s">
        <v>94</v>
      </c>
      <c r="H257" s="62">
        <v>2020</v>
      </c>
      <c r="I257" s="62">
        <v>13.55226</v>
      </c>
    </row>
    <row r="258" spans="1:9" x14ac:dyDescent="0.2">
      <c r="A258" s="62" t="s">
        <v>120</v>
      </c>
      <c r="B258" s="92">
        <v>45280.958333333336</v>
      </c>
      <c r="C258" s="62" t="s">
        <v>119</v>
      </c>
      <c r="D258" s="62" t="s">
        <v>105</v>
      </c>
      <c r="E258" s="62" t="s">
        <v>111</v>
      </c>
      <c r="F258" s="62" t="s">
        <v>95</v>
      </c>
      <c r="G258" s="62" t="s">
        <v>94</v>
      </c>
      <c r="H258" s="62">
        <v>2021</v>
      </c>
      <c r="I258" s="62">
        <v>13.16248</v>
      </c>
    </row>
    <row r="259" spans="1:9" x14ac:dyDescent="0.2">
      <c r="A259" s="62" t="s">
        <v>120</v>
      </c>
      <c r="B259" s="92">
        <v>45280.958333333336</v>
      </c>
      <c r="C259" s="62" t="s">
        <v>119</v>
      </c>
      <c r="D259" s="62" t="s">
        <v>105</v>
      </c>
      <c r="E259" s="62" t="s">
        <v>110</v>
      </c>
      <c r="F259" s="62" t="s">
        <v>95</v>
      </c>
      <c r="G259" s="62" t="s">
        <v>94</v>
      </c>
      <c r="H259" s="62">
        <v>2010</v>
      </c>
      <c r="I259" s="62">
        <v>153.21284</v>
      </c>
    </row>
    <row r="260" spans="1:9" x14ac:dyDescent="0.2">
      <c r="A260" s="62" t="s">
        <v>120</v>
      </c>
      <c r="B260" s="92">
        <v>45280.958333333336</v>
      </c>
      <c r="C260" s="62" t="s">
        <v>119</v>
      </c>
      <c r="D260" s="62" t="s">
        <v>105</v>
      </c>
      <c r="E260" s="62" t="s">
        <v>110</v>
      </c>
      <c r="F260" s="62" t="s">
        <v>95</v>
      </c>
      <c r="G260" s="62" t="s">
        <v>94</v>
      </c>
      <c r="H260" s="62">
        <v>2011</v>
      </c>
      <c r="I260" s="62">
        <v>146.48643999999999</v>
      </c>
    </row>
    <row r="261" spans="1:9" x14ac:dyDescent="0.2">
      <c r="A261" s="62" t="s">
        <v>120</v>
      </c>
      <c r="B261" s="92">
        <v>45280.958333333336</v>
      </c>
      <c r="C261" s="62" t="s">
        <v>119</v>
      </c>
      <c r="D261" s="62" t="s">
        <v>105</v>
      </c>
      <c r="E261" s="62" t="s">
        <v>110</v>
      </c>
      <c r="F261" s="62" t="s">
        <v>95</v>
      </c>
      <c r="G261" s="62" t="s">
        <v>94</v>
      </c>
      <c r="H261" s="62">
        <v>2012</v>
      </c>
      <c r="I261" s="62">
        <v>137.16060999999999</v>
      </c>
    </row>
    <row r="262" spans="1:9" x14ac:dyDescent="0.2">
      <c r="A262" s="62" t="s">
        <v>120</v>
      </c>
      <c r="B262" s="92">
        <v>45280.958333333336</v>
      </c>
      <c r="C262" s="62" t="s">
        <v>119</v>
      </c>
      <c r="D262" s="62" t="s">
        <v>105</v>
      </c>
      <c r="E262" s="62" t="s">
        <v>110</v>
      </c>
      <c r="F262" s="62" t="s">
        <v>95</v>
      </c>
      <c r="G262" s="62" t="s">
        <v>94</v>
      </c>
      <c r="H262" s="62">
        <v>2013</v>
      </c>
      <c r="I262" s="62">
        <v>127.94047</v>
      </c>
    </row>
    <row r="263" spans="1:9" x14ac:dyDescent="0.2">
      <c r="A263" s="62" t="s">
        <v>120</v>
      </c>
      <c r="B263" s="92">
        <v>45280.958333333336</v>
      </c>
      <c r="C263" s="62" t="s">
        <v>119</v>
      </c>
      <c r="D263" s="62" t="s">
        <v>105</v>
      </c>
      <c r="E263" s="62" t="s">
        <v>110</v>
      </c>
      <c r="F263" s="62" t="s">
        <v>95</v>
      </c>
      <c r="G263" s="62" t="s">
        <v>94</v>
      </c>
      <c r="H263" s="62">
        <v>2014</v>
      </c>
      <c r="I263" s="62">
        <v>127.78728</v>
      </c>
    </row>
    <row r="264" spans="1:9" x14ac:dyDescent="0.2">
      <c r="A264" s="62" t="s">
        <v>120</v>
      </c>
      <c r="B264" s="92">
        <v>45280.958333333336</v>
      </c>
      <c r="C264" s="62" t="s">
        <v>119</v>
      </c>
      <c r="D264" s="62" t="s">
        <v>105</v>
      </c>
      <c r="E264" s="62" t="s">
        <v>110</v>
      </c>
      <c r="F264" s="62" t="s">
        <v>95</v>
      </c>
      <c r="G264" s="62" t="s">
        <v>94</v>
      </c>
      <c r="H264" s="62">
        <v>2015</v>
      </c>
      <c r="I264" s="62">
        <v>129.48582999999999</v>
      </c>
    </row>
    <row r="265" spans="1:9" x14ac:dyDescent="0.2">
      <c r="A265" s="62" t="s">
        <v>120</v>
      </c>
      <c r="B265" s="92">
        <v>45280.958333333336</v>
      </c>
      <c r="C265" s="62" t="s">
        <v>119</v>
      </c>
      <c r="D265" s="62" t="s">
        <v>105</v>
      </c>
      <c r="E265" s="62" t="s">
        <v>110</v>
      </c>
      <c r="F265" s="62" t="s">
        <v>95</v>
      </c>
      <c r="G265" s="62" t="s">
        <v>94</v>
      </c>
      <c r="H265" s="62">
        <v>2016</v>
      </c>
      <c r="I265" s="62">
        <v>125.47781999999999</v>
      </c>
    </row>
    <row r="266" spans="1:9" x14ac:dyDescent="0.2">
      <c r="A266" s="62" t="s">
        <v>120</v>
      </c>
      <c r="B266" s="92">
        <v>45280.958333333336</v>
      </c>
      <c r="C266" s="62" t="s">
        <v>119</v>
      </c>
      <c r="D266" s="62" t="s">
        <v>105</v>
      </c>
      <c r="E266" s="62" t="s">
        <v>110</v>
      </c>
      <c r="F266" s="62" t="s">
        <v>95</v>
      </c>
      <c r="G266" s="62" t="s">
        <v>94</v>
      </c>
      <c r="H266" s="62">
        <v>2017</v>
      </c>
      <c r="I266" s="62">
        <v>126.71817</v>
      </c>
    </row>
    <row r="267" spans="1:9" x14ac:dyDescent="0.2">
      <c r="A267" s="62" t="s">
        <v>120</v>
      </c>
      <c r="B267" s="92">
        <v>45280.958333333336</v>
      </c>
      <c r="C267" s="62" t="s">
        <v>119</v>
      </c>
      <c r="D267" s="62" t="s">
        <v>105</v>
      </c>
      <c r="E267" s="62" t="s">
        <v>110</v>
      </c>
      <c r="F267" s="62" t="s">
        <v>95</v>
      </c>
      <c r="G267" s="62" t="s">
        <v>94</v>
      </c>
      <c r="H267" s="62">
        <v>2018</v>
      </c>
      <c r="I267" s="62">
        <v>125.40412999999999</v>
      </c>
    </row>
    <row r="268" spans="1:9" x14ac:dyDescent="0.2">
      <c r="A268" s="62" t="s">
        <v>120</v>
      </c>
      <c r="B268" s="92">
        <v>45280.958333333336</v>
      </c>
      <c r="C268" s="62" t="s">
        <v>119</v>
      </c>
      <c r="D268" s="62" t="s">
        <v>105</v>
      </c>
      <c r="E268" s="62" t="s">
        <v>110</v>
      </c>
      <c r="F268" s="62" t="s">
        <v>95</v>
      </c>
      <c r="G268" s="62" t="s">
        <v>94</v>
      </c>
      <c r="H268" s="62">
        <v>2019</v>
      </c>
      <c r="I268" s="62">
        <v>123.52330000000001</v>
      </c>
    </row>
    <row r="269" spans="1:9" x14ac:dyDescent="0.2">
      <c r="A269" s="62" t="s">
        <v>120</v>
      </c>
      <c r="B269" s="92">
        <v>45280.958333333336</v>
      </c>
      <c r="C269" s="62" t="s">
        <v>119</v>
      </c>
      <c r="D269" s="62" t="s">
        <v>105</v>
      </c>
      <c r="E269" s="62" t="s">
        <v>110</v>
      </c>
      <c r="F269" s="62" t="s">
        <v>95</v>
      </c>
      <c r="G269" s="62" t="s">
        <v>94</v>
      </c>
      <c r="H269" s="62">
        <v>2020</v>
      </c>
      <c r="I269" s="62">
        <v>116.54186</v>
      </c>
    </row>
    <row r="270" spans="1:9" x14ac:dyDescent="0.2">
      <c r="A270" s="62" t="s">
        <v>120</v>
      </c>
      <c r="B270" s="92">
        <v>45280.958333333336</v>
      </c>
      <c r="C270" s="62" t="s">
        <v>119</v>
      </c>
      <c r="D270" s="62" t="s">
        <v>105</v>
      </c>
      <c r="E270" s="62" t="s">
        <v>110</v>
      </c>
      <c r="F270" s="62" t="s">
        <v>95</v>
      </c>
      <c r="G270" s="62" t="s">
        <v>94</v>
      </c>
      <c r="H270" s="62">
        <v>2021</v>
      </c>
      <c r="I270" s="62">
        <v>122.69795000000001</v>
      </c>
    </row>
    <row r="271" spans="1:9" x14ac:dyDescent="0.2">
      <c r="A271" s="62" t="s">
        <v>120</v>
      </c>
      <c r="B271" s="92">
        <v>45280.958333333336</v>
      </c>
      <c r="C271" s="62" t="s">
        <v>119</v>
      </c>
      <c r="D271" s="62" t="s">
        <v>105</v>
      </c>
      <c r="E271" s="62" t="s">
        <v>112</v>
      </c>
      <c r="F271" s="62" t="s">
        <v>95</v>
      </c>
      <c r="G271" s="62" t="s">
        <v>94</v>
      </c>
      <c r="H271" s="62">
        <v>2010</v>
      </c>
      <c r="I271" s="62">
        <v>54.241210000000002</v>
      </c>
    </row>
    <row r="272" spans="1:9" x14ac:dyDescent="0.2">
      <c r="A272" s="62" t="s">
        <v>120</v>
      </c>
      <c r="B272" s="92">
        <v>45280.958333333336</v>
      </c>
      <c r="C272" s="62" t="s">
        <v>119</v>
      </c>
      <c r="D272" s="62" t="s">
        <v>105</v>
      </c>
      <c r="E272" s="62" t="s">
        <v>112</v>
      </c>
      <c r="F272" s="62" t="s">
        <v>95</v>
      </c>
      <c r="G272" s="62" t="s">
        <v>94</v>
      </c>
      <c r="H272" s="62">
        <v>2011</v>
      </c>
      <c r="I272" s="62">
        <v>59.093820000000001</v>
      </c>
    </row>
    <row r="273" spans="1:9" x14ac:dyDescent="0.2">
      <c r="A273" s="62" t="s">
        <v>120</v>
      </c>
      <c r="B273" s="92">
        <v>45280.958333333336</v>
      </c>
      <c r="C273" s="62" t="s">
        <v>119</v>
      </c>
      <c r="D273" s="62" t="s">
        <v>105</v>
      </c>
      <c r="E273" s="62" t="s">
        <v>112</v>
      </c>
      <c r="F273" s="62" t="s">
        <v>95</v>
      </c>
      <c r="G273" s="62" t="s">
        <v>94</v>
      </c>
      <c r="H273" s="62">
        <v>2012</v>
      </c>
      <c r="I273" s="62">
        <v>48.400370000000002</v>
      </c>
    </row>
    <row r="274" spans="1:9" x14ac:dyDescent="0.2">
      <c r="A274" s="62" t="s">
        <v>120</v>
      </c>
      <c r="B274" s="92">
        <v>45280.958333333336</v>
      </c>
      <c r="C274" s="62" t="s">
        <v>119</v>
      </c>
      <c r="D274" s="62" t="s">
        <v>105</v>
      </c>
      <c r="E274" s="62" t="s">
        <v>112</v>
      </c>
      <c r="F274" s="62" t="s">
        <v>95</v>
      </c>
      <c r="G274" s="62" t="s">
        <v>94</v>
      </c>
      <c r="H274" s="62">
        <v>2013</v>
      </c>
      <c r="I274" s="62">
        <v>47.66865</v>
      </c>
    </row>
    <row r="275" spans="1:9" x14ac:dyDescent="0.2">
      <c r="A275" s="62" t="s">
        <v>120</v>
      </c>
      <c r="B275" s="92">
        <v>45280.958333333336</v>
      </c>
      <c r="C275" s="62" t="s">
        <v>119</v>
      </c>
      <c r="D275" s="62" t="s">
        <v>105</v>
      </c>
      <c r="E275" s="62" t="s">
        <v>112</v>
      </c>
      <c r="F275" s="62" t="s">
        <v>95</v>
      </c>
      <c r="G275" s="62" t="s">
        <v>94</v>
      </c>
      <c r="H275" s="62">
        <v>2014</v>
      </c>
      <c r="I275" s="62">
        <v>44.099049999999998</v>
      </c>
    </row>
    <row r="276" spans="1:9" x14ac:dyDescent="0.2">
      <c r="A276" s="62" t="s">
        <v>120</v>
      </c>
      <c r="B276" s="92">
        <v>45280.958333333336</v>
      </c>
      <c r="C276" s="62" t="s">
        <v>119</v>
      </c>
      <c r="D276" s="62" t="s">
        <v>105</v>
      </c>
      <c r="E276" s="62" t="s">
        <v>112</v>
      </c>
      <c r="F276" s="62" t="s">
        <v>95</v>
      </c>
      <c r="G276" s="62" t="s">
        <v>94</v>
      </c>
      <c r="H276" s="62">
        <v>2015</v>
      </c>
      <c r="I276" s="62">
        <v>37.27167</v>
      </c>
    </row>
    <row r="277" spans="1:9" x14ac:dyDescent="0.2">
      <c r="A277" s="62" t="s">
        <v>120</v>
      </c>
      <c r="B277" s="92">
        <v>45280.958333333336</v>
      </c>
      <c r="C277" s="62" t="s">
        <v>119</v>
      </c>
      <c r="D277" s="62" t="s">
        <v>105</v>
      </c>
      <c r="E277" s="62" t="s">
        <v>112</v>
      </c>
      <c r="F277" s="62" t="s">
        <v>95</v>
      </c>
      <c r="G277" s="62" t="s">
        <v>94</v>
      </c>
      <c r="H277" s="62">
        <v>2016</v>
      </c>
      <c r="I277" s="62">
        <v>33.491280000000003</v>
      </c>
    </row>
    <row r="278" spans="1:9" x14ac:dyDescent="0.2">
      <c r="A278" s="62" t="s">
        <v>120</v>
      </c>
      <c r="B278" s="92">
        <v>45280.958333333336</v>
      </c>
      <c r="C278" s="62" t="s">
        <v>119</v>
      </c>
      <c r="D278" s="62" t="s">
        <v>105</v>
      </c>
      <c r="E278" s="62" t="s">
        <v>112</v>
      </c>
      <c r="F278" s="62" t="s">
        <v>95</v>
      </c>
      <c r="G278" s="62" t="s">
        <v>94</v>
      </c>
      <c r="H278" s="62">
        <v>2017</v>
      </c>
      <c r="I278" s="62">
        <v>34.576779999999999</v>
      </c>
    </row>
    <row r="279" spans="1:9" x14ac:dyDescent="0.2">
      <c r="A279" s="62" t="s">
        <v>120</v>
      </c>
      <c r="B279" s="92">
        <v>45280.958333333336</v>
      </c>
      <c r="C279" s="62" t="s">
        <v>119</v>
      </c>
      <c r="D279" s="62" t="s">
        <v>105</v>
      </c>
      <c r="E279" s="62" t="s">
        <v>112</v>
      </c>
      <c r="F279" s="62" t="s">
        <v>95</v>
      </c>
      <c r="G279" s="62" t="s">
        <v>94</v>
      </c>
      <c r="H279" s="62">
        <v>2018</v>
      </c>
      <c r="I279" s="62">
        <v>31.877949999999998</v>
      </c>
    </row>
    <row r="280" spans="1:9" x14ac:dyDescent="0.2">
      <c r="A280" s="62" t="s">
        <v>120</v>
      </c>
      <c r="B280" s="92">
        <v>45280.958333333336</v>
      </c>
      <c r="C280" s="62" t="s">
        <v>119</v>
      </c>
      <c r="D280" s="62" t="s">
        <v>105</v>
      </c>
      <c r="E280" s="62" t="s">
        <v>112</v>
      </c>
      <c r="F280" s="62" t="s">
        <v>95</v>
      </c>
      <c r="G280" s="62" t="s">
        <v>94</v>
      </c>
      <c r="H280" s="62">
        <v>2019</v>
      </c>
      <c r="I280" s="62">
        <v>27.840789999999998</v>
      </c>
    </row>
    <row r="281" spans="1:9" x14ac:dyDescent="0.2">
      <c r="A281" s="62" t="s">
        <v>120</v>
      </c>
      <c r="B281" s="92">
        <v>45280.958333333336</v>
      </c>
      <c r="C281" s="62" t="s">
        <v>119</v>
      </c>
      <c r="D281" s="62" t="s">
        <v>105</v>
      </c>
      <c r="E281" s="62" t="s">
        <v>112</v>
      </c>
      <c r="F281" s="62" t="s">
        <v>95</v>
      </c>
      <c r="G281" s="62" t="s">
        <v>94</v>
      </c>
      <c r="H281" s="62">
        <v>2020</v>
      </c>
      <c r="I281" s="62">
        <v>25.187100000000001</v>
      </c>
    </row>
    <row r="282" spans="1:9" x14ac:dyDescent="0.2">
      <c r="A282" s="62" t="s">
        <v>120</v>
      </c>
      <c r="B282" s="92">
        <v>45280.958333333336</v>
      </c>
      <c r="C282" s="62" t="s">
        <v>119</v>
      </c>
      <c r="D282" s="62" t="s">
        <v>105</v>
      </c>
      <c r="E282" s="62" t="s">
        <v>112</v>
      </c>
      <c r="F282" s="62" t="s">
        <v>95</v>
      </c>
      <c r="G282" s="62" t="s">
        <v>94</v>
      </c>
      <c r="H282" s="62">
        <v>2021</v>
      </c>
      <c r="I282" s="62">
        <v>27.243469999999999</v>
      </c>
    </row>
    <row r="283" spans="1:9" x14ac:dyDescent="0.2">
      <c r="A283" s="62" t="s">
        <v>120</v>
      </c>
      <c r="B283" s="92">
        <v>45280.958333333336</v>
      </c>
      <c r="C283" s="62" t="s">
        <v>119</v>
      </c>
      <c r="D283" s="62" t="s">
        <v>105</v>
      </c>
      <c r="E283" s="62" t="s">
        <v>113</v>
      </c>
      <c r="F283" s="62" t="s">
        <v>95</v>
      </c>
      <c r="G283" s="62" t="s">
        <v>94</v>
      </c>
      <c r="H283" s="62">
        <v>2010</v>
      </c>
      <c r="I283" s="62">
        <v>24.89734</v>
      </c>
    </row>
    <row r="284" spans="1:9" x14ac:dyDescent="0.2">
      <c r="A284" s="62" t="s">
        <v>120</v>
      </c>
      <c r="B284" s="92">
        <v>45280.958333333336</v>
      </c>
      <c r="C284" s="62" t="s">
        <v>119</v>
      </c>
      <c r="D284" s="62" t="s">
        <v>105</v>
      </c>
      <c r="E284" s="62" t="s">
        <v>113</v>
      </c>
      <c r="F284" s="62" t="s">
        <v>95</v>
      </c>
      <c r="G284" s="62" t="s">
        <v>94</v>
      </c>
      <c r="H284" s="62">
        <v>2011</v>
      </c>
      <c r="I284" s="62">
        <v>24.533760000000001</v>
      </c>
    </row>
    <row r="285" spans="1:9" x14ac:dyDescent="0.2">
      <c r="A285" s="62" t="s">
        <v>120</v>
      </c>
      <c r="B285" s="92">
        <v>45280.958333333336</v>
      </c>
      <c r="C285" s="62" t="s">
        <v>119</v>
      </c>
      <c r="D285" s="62" t="s">
        <v>105</v>
      </c>
      <c r="E285" s="62" t="s">
        <v>113</v>
      </c>
      <c r="F285" s="62" t="s">
        <v>95</v>
      </c>
      <c r="G285" s="62" t="s">
        <v>94</v>
      </c>
      <c r="H285" s="62">
        <v>2012</v>
      </c>
      <c r="I285" s="62">
        <v>24.7</v>
      </c>
    </row>
    <row r="286" spans="1:9" x14ac:dyDescent="0.2">
      <c r="A286" s="62" t="s">
        <v>120</v>
      </c>
      <c r="B286" s="92">
        <v>45280.958333333336</v>
      </c>
      <c r="C286" s="62" t="s">
        <v>119</v>
      </c>
      <c r="D286" s="62" t="s">
        <v>105</v>
      </c>
      <c r="E286" s="62" t="s">
        <v>113</v>
      </c>
      <c r="F286" s="62" t="s">
        <v>95</v>
      </c>
      <c r="G286" s="62" t="s">
        <v>94</v>
      </c>
      <c r="H286" s="62">
        <v>2013</v>
      </c>
      <c r="I286" s="62">
        <v>22.779920000000001</v>
      </c>
    </row>
    <row r="287" spans="1:9" x14ac:dyDescent="0.2">
      <c r="A287" s="62" t="s">
        <v>120</v>
      </c>
      <c r="B287" s="92">
        <v>45280.958333333336</v>
      </c>
      <c r="C287" s="62" t="s">
        <v>119</v>
      </c>
      <c r="D287" s="62" t="s">
        <v>105</v>
      </c>
      <c r="E287" s="62" t="s">
        <v>113</v>
      </c>
      <c r="F287" s="62" t="s">
        <v>95</v>
      </c>
      <c r="G287" s="62" t="s">
        <v>94</v>
      </c>
      <c r="H287" s="62">
        <v>2014</v>
      </c>
      <c r="I287" s="62">
        <v>21.51839</v>
      </c>
    </row>
    <row r="288" spans="1:9" x14ac:dyDescent="0.2">
      <c r="A288" s="62" t="s">
        <v>120</v>
      </c>
      <c r="B288" s="92">
        <v>45280.958333333336</v>
      </c>
      <c r="C288" s="62" t="s">
        <v>119</v>
      </c>
      <c r="D288" s="62" t="s">
        <v>105</v>
      </c>
      <c r="E288" s="62" t="s">
        <v>113</v>
      </c>
      <c r="F288" s="62" t="s">
        <v>95</v>
      </c>
      <c r="G288" s="62" t="s">
        <v>94</v>
      </c>
      <c r="H288" s="62">
        <v>2015</v>
      </c>
      <c r="I288" s="62">
        <v>21.818709999999999</v>
      </c>
    </row>
    <row r="289" spans="1:9" x14ac:dyDescent="0.2">
      <c r="A289" s="62" t="s">
        <v>120</v>
      </c>
      <c r="B289" s="92">
        <v>45280.958333333336</v>
      </c>
      <c r="C289" s="62" t="s">
        <v>119</v>
      </c>
      <c r="D289" s="62" t="s">
        <v>105</v>
      </c>
      <c r="E289" s="62" t="s">
        <v>113</v>
      </c>
      <c r="F289" s="62" t="s">
        <v>95</v>
      </c>
      <c r="G289" s="62" t="s">
        <v>94</v>
      </c>
      <c r="H289" s="62">
        <v>2016</v>
      </c>
      <c r="I289" s="62">
        <v>22.042590000000001</v>
      </c>
    </row>
    <row r="290" spans="1:9" x14ac:dyDescent="0.2">
      <c r="A290" s="62" t="s">
        <v>120</v>
      </c>
      <c r="B290" s="92">
        <v>45280.958333333336</v>
      </c>
      <c r="C290" s="62" t="s">
        <v>119</v>
      </c>
      <c r="D290" s="62" t="s">
        <v>105</v>
      </c>
      <c r="E290" s="62" t="s">
        <v>113</v>
      </c>
      <c r="F290" s="62" t="s">
        <v>95</v>
      </c>
      <c r="G290" s="62" t="s">
        <v>94</v>
      </c>
      <c r="H290" s="62">
        <v>2017</v>
      </c>
      <c r="I290" s="62">
        <v>22.234929999999999</v>
      </c>
    </row>
    <row r="291" spans="1:9" x14ac:dyDescent="0.2">
      <c r="A291" s="62" t="s">
        <v>120</v>
      </c>
      <c r="B291" s="92">
        <v>45280.958333333336</v>
      </c>
      <c r="C291" s="62" t="s">
        <v>119</v>
      </c>
      <c r="D291" s="62" t="s">
        <v>105</v>
      </c>
      <c r="E291" s="62" t="s">
        <v>113</v>
      </c>
      <c r="F291" s="62" t="s">
        <v>95</v>
      </c>
      <c r="G291" s="62" t="s">
        <v>94</v>
      </c>
      <c r="H291" s="62">
        <v>2018</v>
      </c>
      <c r="I291" s="62">
        <v>22.314409999999999</v>
      </c>
    </row>
    <row r="292" spans="1:9" x14ac:dyDescent="0.2">
      <c r="A292" s="62" t="s">
        <v>120</v>
      </c>
      <c r="B292" s="92">
        <v>45280.958333333336</v>
      </c>
      <c r="C292" s="62" t="s">
        <v>119</v>
      </c>
      <c r="D292" s="62" t="s">
        <v>105</v>
      </c>
      <c r="E292" s="62" t="s">
        <v>113</v>
      </c>
      <c r="F292" s="62" t="s">
        <v>95</v>
      </c>
      <c r="G292" s="62" t="s">
        <v>94</v>
      </c>
      <c r="H292" s="62">
        <v>2019</v>
      </c>
      <c r="I292" s="62">
        <v>22.229099999999999</v>
      </c>
    </row>
    <row r="293" spans="1:9" x14ac:dyDescent="0.2">
      <c r="A293" s="62" t="s">
        <v>120</v>
      </c>
      <c r="B293" s="92">
        <v>45280.958333333336</v>
      </c>
      <c r="C293" s="62" t="s">
        <v>119</v>
      </c>
      <c r="D293" s="62" t="s">
        <v>105</v>
      </c>
      <c r="E293" s="62" t="s">
        <v>113</v>
      </c>
      <c r="F293" s="62" t="s">
        <v>95</v>
      </c>
      <c r="G293" s="62" t="s">
        <v>94</v>
      </c>
      <c r="H293" s="62">
        <v>2020</v>
      </c>
      <c r="I293" s="62">
        <v>20.137830000000001</v>
      </c>
    </row>
    <row r="294" spans="1:9" x14ac:dyDescent="0.2">
      <c r="A294" s="62" t="s">
        <v>120</v>
      </c>
      <c r="B294" s="92">
        <v>45280.958333333336</v>
      </c>
      <c r="C294" s="62" t="s">
        <v>119</v>
      </c>
      <c r="D294" s="62" t="s">
        <v>105</v>
      </c>
      <c r="E294" s="62" t="s">
        <v>113</v>
      </c>
      <c r="F294" s="62" t="s">
        <v>95</v>
      </c>
      <c r="G294" s="62" t="s">
        <v>94</v>
      </c>
      <c r="H294" s="62">
        <v>2021</v>
      </c>
      <c r="I294" s="62">
        <v>20.408439999999999</v>
      </c>
    </row>
    <row r="295" spans="1:9" x14ac:dyDescent="0.2">
      <c r="A295" s="62" t="s">
        <v>120</v>
      </c>
      <c r="B295" s="92">
        <v>45280.958333333336</v>
      </c>
      <c r="C295" s="62" t="s">
        <v>119</v>
      </c>
      <c r="D295" s="62" t="s">
        <v>105</v>
      </c>
      <c r="E295" s="62" t="s">
        <v>139</v>
      </c>
      <c r="F295" s="62" t="s">
        <v>95</v>
      </c>
      <c r="G295" s="62" t="s">
        <v>94</v>
      </c>
      <c r="H295" s="62">
        <v>2010</v>
      </c>
      <c r="I295" s="62">
        <v>853.23149999999998</v>
      </c>
    </row>
    <row r="296" spans="1:9" x14ac:dyDescent="0.2">
      <c r="A296" s="62" t="s">
        <v>120</v>
      </c>
      <c r="B296" s="92">
        <v>45280.958333333336</v>
      </c>
      <c r="C296" s="62" t="s">
        <v>119</v>
      </c>
      <c r="D296" s="62" t="s">
        <v>105</v>
      </c>
      <c r="E296" s="62" t="s">
        <v>139</v>
      </c>
      <c r="F296" s="62" t="s">
        <v>95</v>
      </c>
      <c r="G296" s="62" t="s">
        <v>94</v>
      </c>
      <c r="H296" s="62">
        <v>2011</v>
      </c>
      <c r="I296" s="62">
        <v>829.87579000000005</v>
      </c>
    </row>
    <row r="297" spans="1:9" x14ac:dyDescent="0.2">
      <c r="A297" s="62" t="s">
        <v>120</v>
      </c>
      <c r="B297" s="92">
        <v>45280.958333333336</v>
      </c>
      <c r="C297" s="62" t="s">
        <v>119</v>
      </c>
      <c r="D297" s="62" t="s">
        <v>105</v>
      </c>
      <c r="E297" s="62" t="s">
        <v>139</v>
      </c>
      <c r="F297" s="62" t="s">
        <v>95</v>
      </c>
      <c r="G297" s="62" t="s">
        <v>94</v>
      </c>
      <c r="H297" s="62">
        <v>2012</v>
      </c>
      <c r="I297" s="62">
        <v>781.125</v>
      </c>
    </row>
    <row r="298" spans="1:9" x14ac:dyDescent="0.2">
      <c r="A298" s="62" t="s">
        <v>120</v>
      </c>
      <c r="B298" s="92">
        <v>45280.958333333336</v>
      </c>
      <c r="C298" s="62" t="s">
        <v>119</v>
      </c>
      <c r="D298" s="62" t="s">
        <v>105</v>
      </c>
      <c r="E298" s="62" t="s">
        <v>139</v>
      </c>
      <c r="F298" s="62" t="s">
        <v>95</v>
      </c>
      <c r="G298" s="62" t="s">
        <v>94</v>
      </c>
      <c r="H298" s="62">
        <v>2013</v>
      </c>
      <c r="I298" s="62">
        <v>763.65106000000003</v>
      </c>
    </row>
    <row r="299" spans="1:9" x14ac:dyDescent="0.2">
      <c r="A299" s="62" t="s">
        <v>120</v>
      </c>
      <c r="B299" s="92">
        <v>45280.958333333336</v>
      </c>
      <c r="C299" s="62" t="s">
        <v>119</v>
      </c>
      <c r="D299" s="62" t="s">
        <v>105</v>
      </c>
      <c r="E299" s="62" t="s">
        <v>139</v>
      </c>
      <c r="F299" s="62" t="s">
        <v>95</v>
      </c>
      <c r="G299" s="62" t="s">
        <v>94</v>
      </c>
      <c r="H299" s="62">
        <v>2014</v>
      </c>
      <c r="I299" s="62">
        <v>712.24965999999995</v>
      </c>
    </row>
    <row r="300" spans="1:9" x14ac:dyDescent="0.2">
      <c r="A300" s="62" t="s">
        <v>120</v>
      </c>
      <c r="B300" s="92">
        <v>45280.958333333336</v>
      </c>
      <c r="C300" s="62" t="s">
        <v>119</v>
      </c>
      <c r="D300" s="62" t="s">
        <v>105</v>
      </c>
      <c r="E300" s="62" t="s">
        <v>139</v>
      </c>
      <c r="F300" s="62" t="s">
        <v>95</v>
      </c>
      <c r="G300" s="62" t="s">
        <v>94</v>
      </c>
      <c r="H300" s="62">
        <v>2015</v>
      </c>
      <c r="I300" s="62">
        <v>691.61672999999996</v>
      </c>
    </row>
    <row r="301" spans="1:9" x14ac:dyDescent="0.2">
      <c r="A301" s="62" t="s">
        <v>120</v>
      </c>
      <c r="B301" s="92">
        <v>45280.958333333336</v>
      </c>
      <c r="C301" s="62" t="s">
        <v>119</v>
      </c>
      <c r="D301" s="62" t="s">
        <v>105</v>
      </c>
      <c r="E301" s="62" t="s">
        <v>139</v>
      </c>
      <c r="F301" s="62" t="s">
        <v>95</v>
      </c>
      <c r="G301" s="62" t="s">
        <v>94</v>
      </c>
      <c r="H301" s="62">
        <v>2016</v>
      </c>
      <c r="I301" s="62">
        <v>679.78723000000002</v>
      </c>
    </row>
    <row r="302" spans="1:9" x14ac:dyDescent="0.2">
      <c r="A302" s="62" t="s">
        <v>120</v>
      </c>
      <c r="B302" s="92">
        <v>45280.958333333336</v>
      </c>
      <c r="C302" s="62" t="s">
        <v>119</v>
      </c>
      <c r="D302" s="62" t="s">
        <v>105</v>
      </c>
      <c r="E302" s="62" t="s">
        <v>139</v>
      </c>
      <c r="F302" s="62" t="s">
        <v>95</v>
      </c>
      <c r="G302" s="62" t="s">
        <v>94</v>
      </c>
      <c r="H302" s="62">
        <v>2017</v>
      </c>
      <c r="I302" s="62">
        <v>719.93498999999997</v>
      </c>
    </row>
    <row r="303" spans="1:9" x14ac:dyDescent="0.2">
      <c r="A303" s="62" t="s">
        <v>120</v>
      </c>
      <c r="B303" s="92">
        <v>45280.958333333336</v>
      </c>
      <c r="C303" s="62" t="s">
        <v>119</v>
      </c>
      <c r="D303" s="62" t="s">
        <v>105</v>
      </c>
      <c r="E303" s="62" t="s">
        <v>139</v>
      </c>
      <c r="F303" s="62" t="s">
        <v>95</v>
      </c>
      <c r="G303" s="62" t="s">
        <v>94</v>
      </c>
      <c r="H303" s="62">
        <v>2018</v>
      </c>
      <c r="I303" s="62">
        <v>740.80911000000003</v>
      </c>
    </row>
    <row r="304" spans="1:9" x14ac:dyDescent="0.2">
      <c r="A304" s="62" t="s">
        <v>120</v>
      </c>
      <c r="B304" s="92">
        <v>45280.958333333336</v>
      </c>
      <c r="C304" s="62" t="s">
        <v>119</v>
      </c>
      <c r="D304" s="62" t="s">
        <v>105</v>
      </c>
      <c r="E304" s="62" t="s">
        <v>139</v>
      </c>
      <c r="F304" s="62" t="s">
        <v>95</v>
      </c>
      <c r="G304" s="62" t="s">
        <v>94</v>
      </c>
      <c r="H304" s="62">
        <v>2019</v>
      </c>
      <c r="I304" s="62">
        <v>686.83838000000003</v>
      </c>
    </row>
    <row r="305" spans="1:9" x14ac:dyDescent="0.2">
      <c r="A305" s="62" t="s">
        <v>120</v>
      </c>
      <c r="B305" s="92">
        <v>45280.958333333336</v>
      </c>
      <c r="C305" s="62" t="s">
        <v>119</v>
      </c>
      <c r="D305" s="62" t="s">
        <v>105</v>
      </c>
      <c r="E305" s="62" t="s">
        <v>139</v>
      </c>
      <c r="F305" s="62" t="s">
        <v>95</v>
      </c>
      <c r="G305" s="62" t="s">
        <v>94</v>
      </c>
      <c r="H305" s="62">
        <v>2020</v>
      </c>
      <c r="I305" s="62">
        <v>618.04151999999999</v>
      </c>
    </row>
    <row r="306" spans="1:9" x14ac:dyDescent="0.2">
      <c r="A306" s="62" t="s">
        <v>120</v>
      </c>
      <c r="B306" s="92">
        <v>45280.958333333336</v>
      </c>
      <c r="C306" s="62" t="s">
        <v>119</v>
      </c>
      <c r="D306" s="62" t="s">
        <v>105</v>
      </c>
      <c r="E306" s="62" t="s">
        <v>139</v>
      </c>
      <c r="F306" s="62" t="s">
        <v>95</v>
      </c>
      <c r="G306" s="62" t="s">
        <v>94</v>
      </c>
      <c r="H306" s="62">
        <v>2021</v>
      </c>
      <c r="I306" s="62">
        <v>634.56835000000001</v>
      </c>
    </row>
  </sheetData>
  <autoFilter ref="A1:J306" xr:uid="{00000000-0001-0000-0700-000000000000}"/>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theme="4" tint="0.79998168889431442"/>
  </sheetPr>
  <dimension ref="A1:J73"/>
  <sheetViews>
    <sheetView zoomScale="80" zoomScaleNormal="80" workbookViewId="0">
      <selection activeCell="K93" sqref="K93"/>
    </sheetView>
  </sheetViews>
  <sheetFormatPr defaultRowHeight="12.75" x14ac:dyDescent="0.2"/>
  <cols>
    <col min="1" max="3" width="3.140625" style="101" customWidth="1"/>
    <col min="4" max="9" width="16.7109375" style="98" customWidth="1"/>
    <col min="10" max="10" width="31.42578125" style="98" customWidth="1"/>
    <col min="11" max="16384" width="9.140625" style="98"/>
  </cols>
  <sheetData>
    <row r="1" spans="1:10" x14ac:dyDescent="0.2">
      <c r="A1" s="99" t="s">
        <v>131</v>
      </c>
      <c r="B1" s="99" t="s">
        <v>130</v>
      </c>
      <c r="C1" s="99" t="s">
        <v>129</v>
      </c>
      <c r="D1" s="100" t="s">
        <v>138</v>
      </c>
      <c r="E1" s="100" t="s">
        <v>126</v>
      </c>
      <c r="F1" s="100" t="s">
        <v>127</v>
      </c>
      <c r="G1" s="100" t="s">
        <v>125</v>
      </c>
      <c r="H1" s="100" t="s">
        <v>124</v>
      </c>
      <c r="I1" s="100" t="s">
        <v>123</v>
      </c>
      <c r="J1" s="100" t="s">
        <v>122</v>
      </c>
    </row>
    <row r="2" spans="1:10" hidden="1" x14ac:dyDescent="0.2">
      <c r="A2" s="101" t="s">
        <v>136</v>
      </c>
      <c r="B2" s="102">
        <v>45117.958333333336</v>
      </c>
      <c r="C2" s="101" t="s">
        <v>119</v>
      </c>
      <c r="D2" s="98" t="s">
        <v>134</v>
      </c>
      <c r="E2" s="98" t="s">
        <v>135</v>
      </c>
      <c r="F2" s="98" t="s">
        <v>111</v>
      </c>
      <c r="G2" s="98" t="s">
        <v>94</v>
      </c>
      <c r="H2" s="98">
        <v>2010</v>
      </c>
      <c r="I2" s="98">
        <v>1019.32</v>
      </c>
    </row>
    <row r="3" spans="1:10" hidden="1" x14ac:dyDescent="0.2">
      <c r="A3" s="101" t="s">
        <v>136</v>
      </c>
      <c r="B3" s="102">
        <v>45117.958333333336</v>
      </c>
      <c r="C3" s="101" t="s">
        <v>119</v>
      </c>
      <c r="D3" s="98" t="s">
        <v>134</v>
      </c>
      <c r="E3" s="98" t="s">
        <v>135</v>
      </c>
      <c r="F3" s="98" t="s">
        <v>111</v>
      </c>
      <c r="G3" s="98" t="s">
        <v>94</v>
      </c>
      <c r="H3" s="98">
        <v>2011</v>
      </c>
      <c r="I3" s="98">
        <v>1318.78</v>
      </c>
    </row>
    <row r="4" spans="1:10" hidden="1" x14ac:dyDescent="0.2">
      <c r="A4" s="101" t="s">
        <v>136</v>
      </c>
      <c r="B4" s="102">
        <v>45117.958333333336</v>
      </c>
      <c r="C4" s="101" t="s">
        <v>119</v>
      </c>
      <c r="D4" s="98" t="s">
        <v>134</v>
      </c>
      <c r="E4" s="98" t="s">
        <v>135</v>
      </c>
      <c r="F4" s="98" t="s">
        <v>111</v>
      </c>
      <c r="G4" s="98" t="s">
        <v>94</v>
      </c>
      <c r="H4" s="98">
        <v>2012</v>
      </c>
      <c r="I4" s="98">
        <v>1316.39</v>
      </c>
    </row>
    <row r="5" spans="1:10" hidden="1" x14ac:dyDescent="0.2">
      <c r="A5" s="101" t="s">
        <v>136</v>
      </c>
      <c r="B5" s="102">
        <v>45117.958333333336</v>
      </c>
      <c r="C5" s="101" t="s">
        <v>119</v>
      </c>
      <c r="D5" s="98" t="s">
        <v>134</v>
      </c>
      <c r="E5" s="98" t="s">
        <v>135</v>
      </c>
      <c r="F5" s="98" t="s">
        <v>111</v>
      </c>
      <c r="G5" s="98" t="s">
        <v>94</v>
      </c>
      <c r="H5" s="98">
        <v>2013</v>
      </c>
      <c r="I5" s="98">
        <v>1252.3399999999999</v>
      </c>
    </row>
    <row r="6" spans="1:10" hidden="1" x14ac:dyDescent="0.2">
      <c r="A6" s="101" t="s">
        <v>136</v>
      </c>
      <c r="B6" s="102">
        <v>45117.958333333336</v>
      </c>
      <c r="C6" s="101" t="s">
        <v>119</v>
      </c>
      <c r="D6" s="98" t="s">
        <v>134</v>
      </c>
      <c r="E6" s="98" t="s">
        <v>135</v>
      </c>
      <c r="F6" s="98" t="s">
        <v>111</v>
      </c>
      <c r="G6" s="98" t="s">
        <v>94</v>
      </c>
      <c r="H6" s="98">
        <v>2014</v>
      </c>
      <c r="I6" s="98">
        <v>1283.75</v>
      </c>
    </row>
    <row r="7" spans="1:10" hidden="1" x14ac:dyDescent="0.2">
      <c r="A7" s="101" t="s">
        <v>136</v>
      </c>
      <c r="B7" s="102">
        <v>45117.958333333336</v>
      </c>
      <c r="C7" s="101" t="s">
        <v>119</v>
      </c>
      <c r="D7" s="98" t="s">
        <v>134</v>
      </c>
      <c r="E7" s="98" t="s">
        <v>135</v>
      </c>
      <c r="F7" s="98" t="s">
        <v>111</v>
      </c>
      <c r="G7" s="98" t="s">
        <v>94</v>
      </c>
      <c r="H7" s="98">
        <v>2015</v>
      </c>
      <c r="J7" s="98" t="s">
        <v>137</v>
      </c>
    </row>
    <row r="8" spans="1:10" hidden="1" x14ac:dyDescent="0.2">
      <c r="A8" s="101" t="s">
        <v>136</v>
      </c>
      <c r="B8" s="102">
        <v>45117.958333333336</v>
      </c>
      <c r="C8" s="101" t="s">
        <v>119</v>
      </c>
      <c r="D8" s="98" t="s">
        <v>134</v>
      </c>
      <c r="E8" s="98" t="s">
        <v>135</v>
      </c>
      <c r="F8" s="98" t="s">
        <v>111</v>
      </c>
      <c r="G8" s="98" t="s">
        <v>94</v>
      </c>
      <c r="H8" s="98">
        <v>2016</v>
      </c>
      <c r="I8" s="98">
        <v>1314.53</v>
      </c>
    </row>
    <row r="9" spans="1:10" hidden="1" x14ac:dyDescent="0.2">
      <c r="A9" s="101" t="s">
        <v>136</v>
      </c>
      <c r="B9" s="102">
        <v>45117.958333333336</v>
      </c>
      <c r="C9" s="101" t="s">
        <v>119</v>
      </c>
      <c r="D9" s="98" t="s">
        <v>134</v>
      </c>
      <c r="E9" s="98" t="s">
        <v>135</v>
      </c>
      <c r="F9" s="98" t="s">
        <v>111</v>
      </c>
      <c r="G9" s="98" t="s">
        <v>94</v>
      </c>
      <c r="H9" s="98">
        <v>2017</v>
      </c>
      <c r="J9" s="98" t="s">
        <v>137</v>
      </c>
    </row>
    <row r="10" spans="1:10" hidden="1" x14ac:dyDescent="0.2">
      <c r="A10" s="101" t="s">
        <v>136</v>
      </c>
      <c r="B10" s="102">
        <v>45117.958333333336</v>
      </c>
      <c r="C10" s="101" t="s">
        <v>119</v>
      </c>
      <c r="D10" s="98" t="s">
        <v>134</v>
      </c>
      <c r="E10" s="98" t="s">
        <v>135</v>
      </c>
      <c r="F10" s="98" t="s">
        <v>111</v>
      </c>
      <c r="G10" s="98" t="s">
        <v>94</v>
      </c>
      <c r="H10" s="98">
        <v>2018</v>
      </c>
      <c r="J10" s="98" t="s">
        <v>137</v>
      </c>
    </row>
    <row r="11" spans="1:10" hidden="1" x14ac:dyDescent="0.2">
      <c r="A11" s="101" t="s">
        <v>136</v>
      </c>
      <c r="B11" s="102">
        <v>45117.958333333336</v>
      </c>
      <c r="C11" s="101" t="s">
        <v>119</v>
      </c>
      <c r="D11" s="98" t="s">
        <v>134</v>
      </c>
      <c r="E11" s="98" t="s">
        <v>135</v>
      </c>
      <c r="F11" s="98" t="s">
        <v>111</v>
      </c>
      <c r="G11" s="98" t="s">
        <v>94</v>
      </c>
      <c r="H11" s="98">
        <v>2019</v>
      </c>
      <c r="I11" s="98">
        <v>1415.98</v>
      </c>
    </row>
    <row r="12" spans="1:10" hidden="1" x14ac:dyDescent="0.2">
      <c r="A12" s="101" t="s">
        <v>136</v>
      </c>
      <c r="B12" s="102">
        <v>45117.958333333336</v>
      </c>
      <c r="C12" s="101" t="s">
        <v>119</v>
      </c>
      <c r="D12" s="98" t="s">
        <v>134</v>
      </c>
      <c r="E12" s="98" t="s">
        <v>135</v>
      </c>
      <c r="F12" s="98" t="s">
        <v>111</v>
      </c>
      <c r="G12" s="98" t="s">
        <v>94</v>
      </c>
      <c r="H12" s="98">
        <v>2020</v>
      </c>
      <c r="I12" s="98">
        <v>1284.8800000000001</v>
      </c>
    </row>
    <row r="13" spans="1:10" hidden="1" x14ac:dyDescent="0.2">
      <c r="A13" s="101" t="s">
        <v>136</v>
      </c>
      <c r="B13" s="102">
        <v>45117.958333333336</v>
      </c>
      <c r="C13" s="101" t="s">
        <v>119</v>
      </c>
      <c r="D13" s="98" t="s">
        <v>134</v>
      </c>
      <c r="E13" s="98" t="s">
        <v>135</v>
      </c>
      <c r="F13" s="98" t="s">
        <v>111</v>
      </c>
      <c r="G13" s="98" t="s">
        <v>94</v>
      </c>
      <c r="H13" s="98">
        <v>2021</v>
      </c>
      <c r="I13" s="98">
        <v>1609.49</v>
      </c>
    </row>
    <row r="14" spans="1:10" x14ac:dyDescent="0.2">
      <c r="A14" s="101" t="s">
        <v>136</v>
      </c>
      <c r="B14" s="102">
        <v>45117.958333333336</v>
      </c>
      <c r="C14" s="101" t="s">
        <v>119</v>
      </c>
      <c r="D14" s="98" t="s">
        <v>134</v>
      </c>
      <c r="E14" s="98" t="s">
        <v>135</v>
      </c>
      <c r="F14" s="98" t="s">
        <v>110</v>
      </c>
      <c r="G14" s="98" t="s">
        <v>94</v>
      </c>
      <c r="H14" s="98">
        <v>2010</v>
      </c>
      <c r="I14" s="98">
        <v>23146.85</v>
      </c>
    </row>
    <row r="15" spans="1:10" x14ac:dyDescent="0.2">
      <c r="A15" s="101" t="s">
        <v>136</v>
      </c>
      <c r="B15" s="102">
        <v>45117.958333333336</v>
      </c>
      <c r="C15" s="101" t="s">
        <v>119</v>
      </c>
      <c r="D15" s="98" t="s">
        <v>134</v>
      </c>
      <c r="E15" s="98" t="s">
        <v>135</v>
      </c>
      <c r="F15" s="98" t="s">
        <v>110</v>
      </c>
      <c r="G15" s="98" t="s">
        <v>94</v>
      </c>
      <c r="H15" s="98">
        <v>2011</v>
      </c>
      <c r="I15" s="98">
        <v>26477.1</v>
      </c>
    </row>
    <row r="16" spans="1:10" x14ac:dyDescent="0.2">
      <c r="A16" s="101" t="s">
        <v>136</v>
      </c>
      <c r="B16" s="102">
        <v>45117.958333333336</v>
      </c>
      <c r="C16" s="101" t="s">
        <v>119</v>
      </c>
      <c r="D16" s="98" t="s">
        <v>134</v>
      </c>
      <c r="E16" s="98" t="s">
        <v>135</v>
      </c>
      <c r="F16" s="98" t="s">
        <v>110</v>
      </c>
      <c r="G16" s="98" t="s">
        <v>94</v>
      </c>
      <c r="H16" s="98">
        <v>2012</v>
      </c>
      <c r="I16" s="98">
        <v>26686.05</v>
      </c>
    </row>
    <row r="17" spans="1:10" x14ac:dyDescent="0.2">
      <c r="A17" s="101" t="s">
        <v>136</v>
      </c>
      <c r="B17" s="102">
        <v>45117.958333333336</v>
      </c>
      <c r="C17" s="101" t="s">
        <v>119</v>
      </c>
      <c r="D17" s="98" t="s">
        <v>134</v>
      </c>
      <c r="E17" s="98" t="s">
        <v>135</v>
      </c>
      <c r="F17" s="98" t="s">
        <v>110</v>
      </c>
      <c r="G17" s="98" t="s">
        <v>94</v>
      </c>
      <c r="H17" s="98">
        <v>2013</v>
      </c>
      <c r="I17" s="98">
        <v>27323.09</v>
      </c>
    </row>
    <row r="18" spans="1:10" x14ac:dyDescent="0.2">
      <c r="A18" s="101" t="s">
        <v>136</v>
      </c>
      <c r="B18" s="102">
        <v>45117.958333333336</v>
      </c>
      <c r="C18" s="101" t="s">
        <v>119</v>
      </c>
      <c r="D18" s="98" t="s">
        <v>134</v>
      </c>
      <c r="E18" s="98" t="s">
        <v>135</v>
      </c>
      <c r="F18" s="98" t="s">
        <v>110</v>
      </c>
      <c r="G18" s="98" t="s">
        <v>94</v>
      </c>
      <c r="H18" s="98">
        <v>2014</v>
      </c>
      <c r="I18" s="98">
        <v>27962.39</v>
      </c>
    </row>
    <row r="19" spans="1:10" x14ac:dyDescent="0.2">
      <c r="A19" s="101" t="s">
        <v>136</v>
      </c>
      <c r="B19" s="102">
        <v>45117.958333333336</v>
      </c>
      <c r="C19" s="101" t="s">
        <v>119</v>
      </c>
      <c r="D19" s="98" t="s">
        <v>134</v>
      </c>
      <c r="E19" s="98" t="s">
        <v>135</v>
      </c>
      <c r="F19" s="98" t="s">
        <v>110</v>
      </c>
      <c r="G19" s="98" t="s">
        <v>94</v>
      </c>
      <c r="H19" s="98">
        <v>2015</v>
      </c>
      <c r="I19" s="98">
        <v>27788.68</v>
      </c>
    </row>
    <row r="20" spans="1:10" x14ac:dyDescent="0.2">
      <c r="A20" s="101" t="s">
        <v>136</v>
      </c>
      <c r="B20" s="102">
        <v>45117.958333333336</v>
      </c>
      <c r="C20" s="101" t="s">
        <v>119</v>
      </c>
      <c r="D20" s="98" t="s">
        <v>134</v>
      </c>
      <c r="E20" s="98" t="s">
        <v>135</v>
      </c>
      <c r="F20" s="98" t="s">
        <v>110</v>
      </c>
      <c r="G20" s="98" t="s">
        <v>94</v>
      </c>
      <c r="H20" s="98">
        <v>2016</v>
      </c>
      <c r="I20" s="98">
        <v>28359.02</v>
      </c>
    </row>
    <row r="21" spans="1:10" x14ac:dyDescent="0.2">
      <c r="A21" s="101" t="s">
        <v>136</v>
      </c>
      <c r="B21" s="102">
        <v>45117.958333333336</v>
      </c>
      <c r="C21" s="101" t="s">
        <v>119</v>
      </c>
      <c r="D21" s="98" t="s">
        <v>134</v>
      </c>
      <c r="E21" s="98" t="s">
        <v>135</v>
      </c>
      <c r="F21" s="98" t="s">
        <v>110</v>
      </c>
      <c r="G21" s="98" t="s">
        <v>94</v>
      </c>
      <c r="H21" s="98">
        <v>2017</v>
      </c>
      <c r="I21" s="98">
        <v>29340.97</v>
      </c>
    </row>
    <row r="22" spans="1:10" x14ac:dyDescent="0.2">
      <c r="A22" s="101" t="s">
        <v>136</v>
      </c>
      <c r="B22" s="102">
        <v>45117.958333333336</v>
      </c>
      <c r="C22" s="101" t="s">
        <v>119</v>
      </c>
      <c r="D22" s="98" t="s">
        <v>134</v>
      </c>
      <c r="E22" s="98" t="s">
        <v>135</v>
      </c>
      <c r="F22" s="98" t="s">
        <v>110</v>
      </c>
      <c r="G22" s="98" t="s">
        <v>94</v>
      </c>
      <c r="H22" s="98">
        <v>2018</v>
      </c>
      <c r="I22" s="98">
        <v>30974.959999999999</v>
      </c>
    </row>
    <row r="23" spans="1:10" x14ac:dyDescent="0.2">
      <c r="A23" s="101" t="s">
        <v>136</v>
      </c>
      <c r="B23" s="102">
        <v>45117.958333333336</v>
      </c>
      <c r="C23" s="101" t="s">
        <v>119</v>
      </c>
      <c r="D23" s="98" t="s">
        <v>134</v>
      </c>
      <c r="E23" s="98" t="s">
        <v>135</v>
      </c>
      <c r="F23" s="98" t="s">
        <v>110</v>
      </c>
      <c r="G23" s="98" t="s">
        <v>94</v>
      </c>
      <c r="H23" s="98">
        <v>2019</v>
      </c>
      <c r="I23" s="98">
        <v>32157.3</v>
      </c>
    </row>
    <row r="24" spans="1:10" ht="14.25" x14ac:dyDescent="0.2">
      <c r="A24" s="101" t="s">
        <v>136</v>
      </c>
      <c r="B24" s="102">
        <v>45117.958333333336</v>
      </c>
      <c r="C24" s="101" t="s">
        <v>119</v>
      </c>
      <c r="D24" s="98" t="s">
        <v>134</v>
      </c>
      <c r="E24" s="98" t="s">
        <v>135</v>
      </c>
      <c r="F24" s="98" t="s">
        <v>110</v>
      </c>
      <c r="G24" s="98" t="s">
        <v>94</v>
      </c>
      <c r="H24" s="98">
        <v>2020</v>
      </c>
      <c r="I24" s="103">
        <v>31126.13</v>
      </c>
      <c r="J24" s="104" t="s">
        <v>158</v>
      </c>
    </row>
    <row r="25" spans="1:10" ht="14.25" x14ac:dyDescent="0.2">
      <c r="A25" s="101" t="s">
        <v>136</v>
      </c>
      <c r="B25" s="102">
        <v>45117.958333333336</v>
      </c>
      <c r="C25" s="101" t="s">
        <v>119</v>
      </c>
      <c r="D25" s="98" t="s">
        <v>134</v>
      </c>
      <c r="E25" s="98" t="s">
        <v>135</v>
      </c>
      <c r="F25" s="98" t="s">
        <v>110</v>
      </c>
      <c r="G25" s="98" t="s">
        <v>94</v>
      </c>
      <c r="H25" s="98">
        <v>2021</v>
      </c>
      <c r="I25" s="103">
        <v>31126.13</v>
      </c>
      <c r="J25" s="104" t="s">
        <v>159</v>
      </c>
    </row>
    <row r="26" spans="1:10" hidden="1" x14ac:dyDescent="0.2">
      <c r="A26" s="101" t="s">
        <v>136</v>
      </c>
      <c r="B26" s="102">
        <v>45117.958333333336</v>
      </c>
      <c r="C26" s="101" t="s">
        <v>119</v>
      </c>
      <c r="D26" s="98" t="s">
        <v>134</v>
      </c>
      <c r="E26" s="98" t="s">
        <v>135</v>
      </c>
      <c r="F26" s="98" t="s">
        <v>112</v>
      </c>
      <c r="G26" s="98" t="s">
        <v>94</v>
      </c>
      <c r="H26" s="98">
        <v>2010</v>
      </c>
      <c r="I26" s="98">
        <v>6735.73</v>
      </c>
    </row>
    <row r="27" spans="1:10" hidden="1" x14ac:dyDescent="0.2">
      <c r="A27" s="101" t="s">
        <v>136</v>
      </c>
      <c r="B27" s="102">
        <v>45117.958333333336</v>
      </c>
      <c r="C27" s="101" t="s">
        <v>119</v>
      </c>
      <c r="D27" s="98" t="s">
        <v>134</v>
      </c>
      <c r="E27" s="98" t="s">
        <v>135</v>
      </c>
      <c r="F27" s="98" t="s">
        <v>112</v>
      </c>
      <c r="G27" s="98" t="s">
        <v>94</v>
      </c>
      <c r="H27" s="98">
        <v>2011</v>
      </c>
      <c r="I27" s="98">
        <v>8314.23</v>
      </c>
    </row>
    <row r="28" spans="1:10" hidden="1" x14ac:dyDescent="0.2">
      <c r="A28" s="101" t="s">
        <v>136</v>
      </c>
      <c r="B28" s="102">
        <v>45117.958333333336</v>
      </c>
      <c r="C28" s="101" t="s">
        <v>119</v>
      </c>
      <c r="D28" s="98" t="s">
        <v>134</v>
      </c>
      <c r="E28" s="98" t="s">
        <v>135</v>
      </c>
      <c r="F28" s="98" t="s">
        <v>112</v>
      </c>
      <c r="G28" s="98" t="s">
        <v>94</v>
      </c>
      <c r="H28" s="98">
        <v>2012</v>
      </c>
      <c r="I28" s="98">
        <v>10159.08</v>
      </c>
    </row>
    <row r="29" spans="1:10" hidden="1" x14ac:dyDescent="0.2">
      <c r="A29" s="101" t="s">
        <v>136</v>
      </c>
      <c r="B29" s="102">
        <v>45117.958333333336</v>
      </c>
      <c r="C29" s="101" t="s">
        <v>119</v>
      </c>
      <c r="D29" s="98" t="s">
        <v>134</v>
      </c>
      <c r="E29" s="98" t="s">
        <v>135</v>
      </c>
      <c r="F29" s="98" t="s">
        <v>112</v>
      </c>
      <c r="G29" s="98" t="s">
        <v>94</v>
      </c>
      <c r="H29" s="98">
        <v>2013</v>
      </c>
      <c r="I29" s="98">
        <v>11661.08</v>
      </c>
    </row>
    <row r="30" spans="1:10" hidden="1" x14ac:dyDescent="0.2">
      <c r="A30" s="101" t="s">
        <v>136</v>
      </c>
      <c r="B30" s="102">
        <v>45117.958333333336</v>
      </c>
      <c r="C30" s="101" t="s">
        <v>119</v>
      </c>
      <c r="D30" s="98" t="s">
        <v>134</v>
      </c>
      <c r="E30" s="98" t="s">
        <v>135</v>
      </c>
      <c r="F30" s="98" t="s">
        <v>112</v>
      </c>
      <c r="G30" s="98" t="s">
        <v>94</v>
      </c>
      <c r="H30" s="98">
        <v>2014</v>
      </c>
      <c r="I30" s="98">
        <v>12092.81</v>
      </c>
    </row>
    <row r="31" spans="1:10" hidden="1" x14ac:dyDescent="0.2">
      <c r="A31" s="101" t="s">
        <v>136</v>
      </c>
      <c r="B31" s="102">
        <v>45117.958333333336</v>
      </c>
      <c r="C31" s="101" t="s">
        <v>119</v>
      </c>
      <c r="D31" s="98" t="s">
        <v>134</v>
      </c>
      <c r="E31" s="98" t="s">
        <v>135</v>
      </c>
      <c r="F31" s="98" t="s">
        <v>112</v>
      </c>
      <c r="G31" s="98" t="s">
        <v>94</v>
      </c>
      <c r="H31" s="98">
        <v>2015</v>
      </c>
      <c r="J31" s="98" t="s">
        <v>137</v>
      </c>
    </row>
    <row r="32" spans="1:10" hidden="1" x14ac:dyDescent="0.2">
      <c r="A32" s="101" t="s">
        <v>136</v>
      </c>
      <c r="B32" s="102">
        <v>45117.958333333336</v>
      </c>
      <c r="C32" s="101" t="s">
        <v>119</v>
      </c>
      <c r="D32" s="98" t="s">
        <v>134</v>
      </c>
      <c r="E32" s="98" t="s">
        <v>135</v>
      </c>
      <c r="F32" s="98" t="s">
        <v>112</v>
      </c>
      <c r="G32" s="98" t="s">
        <v>94</v>
      </c>
      <c r="H32" s="98">
        <v>2016</v>
      </c>
      <c r="J32" s="98" t="s">
        <v>137</v>
      </c>
    </row>
    <row r="33" spans="1:10" hidden="1" x14ac:dyDescent="0.2">
      <c r="A33" s="101" t="s">
        <v>136</v>
      </c>
      <c r="B33" s="102">
        <v>45117.958333333336</v>
      </c>
      <c r="C33" s="101" t="s">
        <v>119</v>
      </c>
      <c r="D33" s="98" t="s">
        <v>134</v>
      </c>
      <c r="E33" s="98" t="s">
        <v>135</v>
      </c>
      <c r="F33" s="98" t="s">
        <v>112</v>
      </c>
      <c r="G33" s="98" t="s">
        <v>94</v>
      </c>
      <c r="H33" s="98">
        <v>2017</v>
      </c>
      <c r="I33" s="98">
        <v>13141.85</v>
      </c>
    </row>
    <row r="34" spans="1:10" hidden="1" x14ac:dyDescent="0.2">
      <c r="A34" s="101" t="s">
        <v>136</v>
      </c>
      <c r="B34" s="102">
        <v>45117.958333333336</v>
      </c>
      <c r="C34" s="101" t="s">
        <v>119</v>
      </c>
      <c r="D34" s="98" t="s">
        <v>134</v>
      </c>
      <c r="E34" s="98" t="s">
        <v>135</v>
      </c>
      <c r="F34" s="98" t="s">
        <v>112</v>
      </c>
      <c r="G34" s="98" t="s">
        <v>94</v>
      </c>
      <c r="H34" s="98">
        <v>2018</v>
      </c>
      <c r="J34" s="98" t="s">
        <v>137</v>
      </c>
    </row>
    <row r="35" spans="1:10" hidden="1" x14ac:dyDescent="0.2">
      <c r="A35" s="101" t="s">
        <v>136</v>
      </c>
      <c r="B35" s="102">
        <v>45117.958333333336</v>
      </c>
      <c r="C35" s="101" t="s">
        <v>119</v>
      </c>
      <c r="D35" s="98" t="s">
        <v>134</v>
      </c>
      <c r="E35" s="98" t="s">
        <v>135</v>
      </c>
      <c r="F35" s="98" t="s">
        <v>112</v>
      </c>
      <c r="G35" s="98" t="s">
        <v>94</v>
      </c>
      <c r="H35" s="98">
        <v>2019</v>
      </c>
      <c r="I35" s="98">
        <v>17391.45</v>
      </c>
    </row>
    <row r="36" spans="1:10" hidden="1" x14ac:dyDescent="0.2">
      <c r="A36" s="101" t="s">
        <v>136</v>
      </c>
      <c r="B36" s="102">
        <v>45117.958333333336</v>
      </c>
      <c r="C36" s="101" t="s">
        <v>119</v>
      </c>
      <c r="D36" s="98" t="s">
        <v>134</v>
      </c>
      <c r="E36" s="98" t="s">
        <v>135</v>
      </c>
      <c r="F36" s="98" t="s">
        <v>112</v>
      </c>
      <c r="G36" s="98" t="s">
        <v>94</v>
      </c>
      <c r="H36" s="98">
        <v>2020</v>
      </c>
      <c r="I36" s="98">
        <v>17297.82</v>
      </c>
    </row>
    <row r="37" spans="1:10" hidden="1" x14ac:dyDescent="0.2">
      <c r="A37" s="101" t="s">
        <v>136</v>
      </c>
      <c r="B37" s="102">
        <v>45117.958333333336</v>
      </c>
      <c r="C37" s="101" t="s">
        <v>119</v>
      </c>
      <c r="D37" s="98" t="s">
        <v>134</v>
      </c>
      <c r="E37" s="98" t="s">
        <v>135</v>
      </c>
      <c r="F37" s="98" t="s">
        <v>112</v>
      </c>
      <c r="G37" s="98" t="s">
        <v>94</v>
      </c>
      <c r="H37" s="98">
        <v>2021</v>
      </c>
      <c r="I37" s="98">
        <v>21864.44</v>
      </c>
    </row>
    <row r="38" spans="1:10" hidden="1" x14ac:dyDescent="0.2">
      <c r="A38" s="101" t="s">
        <v>136</v>
      </c>
      <c r="B38" s="102">
        <v>45117.958333333336</v>
      </c>
      <c r="C38" s="101" t="s">
        <v>119</v>
      </c>
      <c r="D38" s="98" t="s">
        <v>134</v>
      </c>
      <c r="E38" s="98" t="s">
        <v>135</v>
      </c>
      <c r="F38" s="98" t="s">
        <v>113</v>
      </c>
      <c r="G38" s="98" t="s">
        <v>94</v>
      </c>
      <c r="H38" s="98">
        <v>2010</v>
      </c>
      <c r="I38" s="98">
        <v>2591.6799999999998</v>
      </c>
    </row>
    <row r="39" spans="1:10" hidden="1" x14ac:dyDescent="0.2">
      <c r="A39" s="101" t="s">
        <v>136</v>
      </c>
      <c r="B39" s="102">
        <v>45117.958333333336</v>
      </c>
      <c r="C39" s="101" t="s">
        <v>119</v>
      </c>
      <c r="D39" s="98" t="s">
        <v>134</v>
      </c>
      <c r="E39" s="98" t="s">
        <v>135</v>
      </c>
      <c r="F39" s="98" t="s">
        <v>113</v>
      </c>
      <c r="G39" s="98" t="s">
        <v>94</v>
      </c>
      <c r="H39" s="98">
        <v>2011</v>
      </c>
      <c r="I39" s="98">
        <v>2679.92</v>
      </c>
    </row>
    <row r="40" spans="1:10" hidden="1" x14ac:dyDescent="0.2">
      <c r="A40" s="101" t="s">
        <v>136</v>
      </c>
      <c r="B40" s="102">
        <v>45117.958333333336</v>
      </c>
      <c r="C40" s="101" t="s">
        <v>119</v>
      </c>
      <c r="D40" s="98" t="s">
        <v>134</v>
      </c>
      <c r="E40" s="98" t="s">
        <v>135</v>
      </c>
      <c r="F40" s="98" t="s">
        <v>113</v>
      </c>
      <c r="G40" s="98" t="s">
        <v>94</v>
      </c>
      <c r="H40" s="98">
        <v>2012</v>
      </c>
      <c r="I40" s="98">
        <v>2722.21</v>
      </c>
    </row>
    <row r="41" spans="1:10" hidden="1" x14ac:dyDescent="0.2">
      <c r="A41" s="101" t="s">
        <v>136</v>
      </c>
      <c r="B41" s="102">
        <v>45117.958333333336</v>
      </c>
      <c r="C41" s="101" t="s">
        <v>119</v>
      </c>
      <c r="D41" s="98" t="s">
        <v>134</v>
      </c>
      <c r="E41" s="98" t="s">
        <v>135</v>
      </c>
      <c r="F41" s="98" t="s">
        <v>113</v>
      </c>
      <c r="G41" s="98" t="s">
        <v>94</v>
      </c>
      <c r="H41" s="98">
        <v>2013</v>
      </c>
      <c r="I41" s="98">
        <v>2915.11</v>
      </c>
    </row>
    <row r="42" spans="1:10" hidden="1" x14ac:dyDescent="0.2">
      <c r="A42" s="101" t="s">
        <v>136</v>
      </c>
      <c r="B42" s="102">
        <v>45117.958333333336</v>
      </c>
      <c r="C42" s="101" t="s">
        <v>119</v>
      </c>
      <c r="D42" s="98" t="s">
        <v>134</v>
      </c>
      <c r="E42" s="98" t="s">
        <v>135</v>
      </c>
      <c r="F42" s="98" t="s">
        <v>113</v>
      </c>
      <c r="G42" s="98" t="s">
        <v>94</v>
      </c>
      <c r="H42" s="98">
        <v>2014</v>
      </c>
      <c r="I42" s="98">
        <v>2885.66</v>
      </c>
    </row>
    <row r="43" spans="1:10" hidden="1" x14ac:dyDescent="0.2">
      <c r="A43" s="101" t="s">
        <v>136</v>
      </c>
      <c r="B43" s="102">
        <v>45117.958333333336</v>
      </c>
      <c r="C43" s="101" t="s">
        <v>119</v>
      </c>
      <c r="D43" s="98" t="s">
        <v>134</v>
      </c>
      <c r="E43" s="98" t="s">
        <v>135</v>
      </c>
      <c r="F43" s="98" t="s">
        <v>113</v>
      </c>
      <c r="G43" s="98" t="s">
        <v>94</v>
      </c>
      <c r="H43" s="98">
        <v>2015</v>
      </c>
      <c r="I43" s="98">
        <v>2921.55</v>
      </c>
    </row>
    <row r="44" spans="1:10" hidden="1" x14ac:dyDescent="0.2">
      <c r="A44" s="101" t="s">
        <v>136</v>
      </c>
      <c r="B44" s="102">
        <v>45117.958333333336</v>
      </c>
      <c r="C44" s="101" t="s">
        <v>119</v>
      </c>
      <c r="D44" s="98" t="s">
        <v>134</v>
      </c>
      <c r="E44" s="98" t="s">
        <v>135</v>
      </c>
      <c r="F44" s="98" t="s">
        <v>113</v>
      </c>
      <c r="G44" s="98" t="s">
        <v>94</v>
      </c>
      <c r="H44" s="98">
        <v>2016</v>
      </c>
      <c r="I44" s="98">
        <v>3226.32</v>
      </c>
    </row>
    <row r="45" spans="1:10" hidden="1" x14ac:dyDescent="0.2">
      <c r="A45" s="101" t="s">
        <v>136</v>
      </c>
      <c r="B45" s="102">
        <v>45117.958333333336</v>
      </c>
      <c r="C45" s="101" t="s">
        <v>119</v>
      </c>
      <c r="D45" s="98" t="s">
        <v>134</v>
      </c>
      <c r="E45" s="98" t="s">
        <v>135</v>
      </c>
      <c r="F45" s="98" t="s">
        <v>113</v>
      </c>
      <c r="G45" s="98" t="s">
        <v>94</v>
      </c>
      <c r="H45" s="98">
        <v>2017</v>
      </c>
      <c r="I45" s="98">
        <v>3254.81</v>
      </c>
    </row>
    <row r="46" spans="1:10" hidden="1" x14ac:dyDescent="0.2">
      <c r="A46" s="101" t="s">
        <v>136</v>
      </c>
      <c r="B46" s="101">
        <v>45117.958333333336</v>
      </c>
      <c r="C46" s="101" t="s">
        <v>119</v>
      </c>
      <c r="D46" s="98" t="s">
        <v>134</v>
      </c>
      <c r="E46" s="98" t="s">
        <v>135</v>
      </c>
      <c r="F46" s="98" t="s">
        <v>113</v>
      </c>
      <c r="G46" s="98" t="s">
        <v>94</v>
      </c>
      <c r="H46" s="98">
        <v>2018</v>
      </c>
      <c r="I46" s="98">
        <v>3311.85</v>
      </c>
    </row>
    <row r="47" spans="1:10" hidden="1" x14ac:dyDescent="0.2">
      <c r="A47" s="101" t="s">
        <v>136</v>
      </c>
      <c r="B47" s="101">
        <v>45117.958333333336</v>
      </c>
      <c r="C47" s="101" t="s">
        <v>119</v>
      </c>
      <c r="D47" s="98" t="s">
        <v>134</v>
      </c>
      <c r="E47" s="98" t="s">
        <v>135</v>
      </c>
      <c r="F47" s="98" t="s">
        <v>113</v>
      </c>
      <c r="G47" s="98" t="s">
        <v>94</v>
      </c>
      <c r="H47" s="98">
        <v>2019</v>
      </c>
      <c r="I47" s="98">
        <v>3339.59</v>
      </c>
    </row>
    <row r="48" spans="1:10" hidden="1" x14ac:dyDescent="0.2">
      <c r="A48" s="101" t="s">
        <v>136</v>
      </c>
      <c r="B48" s="101">
        <v>45117.958333333336</v>
      </c>
      <c r="C48" s="101" t="s">
        <v>119</v>
      </c>
      <c r="D48" s="98" t="s">
        <v>134</v>
      </c>
      <c r="E48" s="98" t="s">
        <v>135</v>
      </c>
      <c r="F48" s="98" t="s">
        <v>113</v>
      </c>
      <c r="G48" s="98" t="s">
        <v>94</v>
      </c>
      <c r="H48" s="98">
        <v>2020</v>
      </c>
      <c r="I48" s="98">
        <v>3158.84</v>
      </c>
    </row>
    <row r="49" spans="1:9" hidden="1" x14ac:dyDescent="0.2">
      <c r="A49" s="101" t="s">
        <v>136</v>
      </c>
      <c r="B49" s="101">
        <v>45117.958333333336</v>
      </c>
      <c r="C49" s="101" t="s">
        <v>119</v>
      </c>
      <c r="D49" s="98" t="s">
        <v>134</v>
      </c>
      <c r="E49" s="98" t="s">
        <v>135</v>
      </c>
      <c r="F49" s="98" t="s">
        <v>113</v>
      </c>
      <c r="G49" s="98" t="s">
        <v>94</v>
      </c>
      <c r="H49" s="98">
        <v>2021</v>
      </c>
      <c r="I49" s="98">
        <v>3643.14</v>
      </c>
    </row>
    <row r="50" spans="1:9" hidden="1" x14ac:dyDescent="0.2">
      <c r="A50" s="101" t="s">
        <v>136</v>
      </c>
      <c r="B50" s="101">
        <v>45117.958333333336</v>
      </c>
      <c r="C50" s="101" t="s">
        <v>119</v>
      </c>
      <c r="D50" s="98" t="s">
        <v>134</v>
      </c>
      <c r="E50" s="98" t="s">
        <v>135</v>
      </c>
      <c r="F50" s="98" t="s">
        <v>139</v>
      </c>
      <c r="G50" s="98" t="s">
        <v>94</v>
      </c>
      <c r="H50" s="98">
        <v>2010</v>
      </c>
      <c r="I50" s="98">
        <v>114257.88</v>
      </c>
    </row>
    <row r="51" spans="1:9" hidden="1" x14ac:dyDescent="0.2">
      <c r="A51" s="101" t="s">
        <v>136</v>
      </c>
      <c r="B51" s="101">
        <v>45117.958333333336</v>
      </c>
      <c r="C51" s="101" t="s">
        <v>119</v>
      </c>
      <c r="D51" s="98" t="s">
        <v>134</v>
      </c>
      <c r="E51" s="98" t="s">
        <v>135</v>
      </c>
      <c r="F51" s="98" t="s">
        <v>139</v>
      </c>
      <c r="G51" s="98" t="s">
        <v>94</v>
      </c>
      <c r="H51" s="98">
        <v>2011</v>
      </c>
      <c r="I51" s="98">
        <v>124826.15</v>
      </c>
    </row>
    <row r="52" spans="1:9" hidden="1" x14ac:dyDescent="0.2">
      <c r="A52" s="101" t="s">
        <v>136</v>
      </c>
      <c r="B52" s="101">
        <v>45117.958333333336</v>
      </c>
      <c r="C52" s="101" t="s">
        <v>119</v>
      </c>
      <c r="D52" s="98" t="s">
        <v>134</v>
      </c>
      <c r="E52" s="98" t="s">
        <v>135</v>
      </c>
      <c r="F52" s="98" t="s">
        <v>139</v>
      </c>
      <c r="G52" s="98" t="s">
        <v>94</v>
      </c>
      <c r="H52" s="98">
        <v>2012</v>
      </c>
      <c r="I52" s="98">
        <v>127635.29</v>
      </c>
    </row>
    <row r="53" spans="1:9" hidden="1" x14ac:dyDescent="0.2">
      <c r="A53" s="101" t="s">
        <v>136</v>
      </c>
      <c r="B53" s="101">
        <v>45117.958333333336</v>
      </c>
      <c r="C53" s="101" t="s">
        <v>119</v>
      </c>
      <c r="D53" s="98" t="s">
        <v>134</v>
      </c>
      <c r="E53" s="98" t="s">
        <v>135</v>
      </c>
      <c r="F53" s="98" t="s">
        <v>139</v>
      </c>
      <c r="G53" s="98" t="s">
        <v>94</v>
      </c>
      <c r="H53" s="98">
        <v>2013</v>
      </c>
      <c r="I53" s="98">
        <v>131429.49</v>
      </c>
    </row>
    <row r="54" spans="1:9" hidden="1" x14ac:dyDescent="0.2">
      <c r="A54" s="101" t="s">
        <v>136</v>
      </c>
      <c r="B54" s="101">
        <v>45117.958333333336</v>
      </c>
      <c r="C54" s="101" t="s">
        <v>119</v>
      </c>
      <c r="D54" s="98" t="s">
        <v>134</v>
      </c>
      <c r="E54" s="98" t="s">
        <v>135</v>
      </c>
      <c r="F54" s="98" t="s">
        <v>139</v>
      </c>
      <c r="G54" s="98" t="s">
        <v>94</v>
      </c>
      <c r="H54" s="98">
        <v>2014</v>
      </c>
      <c r="I54" s="98">
        <v>132442.59</v>
      </c>
    </row>
    <row r="55" spans="1:9" hidden="1" x14ac:dyDescent="0.2">
      <c r="A55" s="101" t="s">
        <v>136</v>
      </c>
      <c r="B55" s="101">
        <v>45117.958333333336</v>
      </c>
      <c r="C55" s="101" t="s">
        <v>119</v>
      </c>
      <c r="D55" s="98" t="s">
        <v>134</v>
      </c>
      <c r="E55" s="98" t="s">
        <v>135</v>
      </c>
      <c r="F55" s="98" t="s">
        <v>139</v>
      </c>
      <c r="G55" s="98" t="s">
        <v>94</v>
      </c>
      <c r="H55" s="98">
        <v>2015</v>
      </c>
      <c r="I55" s="98">
        <v>135449.94</v>
      </c>
    </row>
    <row r="56" spans="1:9" hidden="1" x14ac:dyDescent="0.2">
      <c r="A56" s="101" t="s">
        <v>136</v>
      </c>
      <c r="B56" s="101">
        <v>45117.958333333336</v>
      </c>
      <c r="C56" s="101" t="s">
        <v>119</v>
      </c>
      <c r="D56" s="98" t="s">
        <v>134</v>
      </c>
      <c r="E56" s="98" t="s">
        <v>135</v>
      </c>
      <c r="F56" s="98" t="s">
        <v>139</v>
      </c>
      <c r="G56" s="98" t="s">
        <v>94</v>
      </c>
      <c r="H56" s="98">
        <v>2016</v>
      </c>
      <c r="I56" s="98">
        <v>138955.87</v>
      </c>
    </row>
    <row r="57" spans="1:9" hidden="1" x14ac:dyDescent="0.2">
      <c r="A57" s="101" t="s">
        <v>136</v>
      </c>
      <c r="B57" s="101">
        <v>45117.958333333336</v>
      </c>
      <c r="C57" s="101" t="s">
        <v>119</v>
      </c>
      <c r="D57" s="98" t="s">
        <v>134</v>
      </c>
      <c r="E57" s="98" t="s">
        <v>135</v>
      </c>
      <c r="F57" s="98" t="s">
        <v>139</v>
      </c>
      <c r="G57" s="98" t="s">
        <v>94</v>
      </c>
      <c r="H57" s="98">
        <v>2017</v>
      </c>
      <c r="I57" s="98">
        <v>145186.59</v>
      </c>
    </row>
    <row r="58" spans="1:9" hidden="1" x14ac:dyDescent="0.2">
      <c r="A58" s="101" t="s">
        <v>136</v>
      </c>
      <c r="B58" s="101">
        <v>45117.958333333336</v>
      </c>
      <c r="C58" s="101" t="s">
        <v>119</v>
      </c>
      <c r="D58" s="98" t="s">
        <v>134</v>
      </c>
      <c r="E58" s="98" t="s">
        <v>135</v>
      </c>
      <c r="F58" s="98" t="s">
        <v>139</v>
      </c>
      <c r="G58" s="98" t="s">
        <v>94</v>
      </c>
      <c r="H58" s="98">
        <v>2018</v>
      </c>
      <c r="I58" s="98">
        <v>151339.93</v>
      </c>
    </row>
    <row r="59" spans="1:9" hidden="1" x14ac:dyDescent="0.2">
      <c r="A59" s="101" t="s">
        <v>136</v>
      </c>
      <c r="B59" s="101">
        <v>45117.958333333336</v>
      </c>
      <c r="C59" s="101" t="s">
        <v>119</v>
      </c>
      <c r="D59" s="98" t="s">
        <v>134</v>
      </c>
      <c r="E59" s="98" t="s">
        <v>135</v>
      </c>
      <c r="F59" s="98" t="s">
        <v>139</v>
      </c>
      <c r="G59" s="98" t="s">
        <v>94</v>
      </c>
      <c r="H59" s="98">
        <v>2019</v>
      </c>
      <c r="I59" s="98">
        <v>155444.96</v>
      </c>
    </row>
    <row r="60" spans="1:9" hidden="1" x14ac:dyDescent="0.2">
      <c r="A60" s="101" t="s">
        <v>136</v>
      </c>
      <c r="B60" s="101">
        <v>45117.958333333336</v>
      </c>
      <c r="C60" s="101" t="s">
        <v>119</v>
      </c>
      <c r="D60" s="98" t="s">
        <v>134</v>
      </c>
      <c r="E60" s="98" t="s">
        <v>135</v>
      </c>
      <c r="F60" s="98" t="s">
        <v>139</v>
      </c>
      <c r="G60" s="98" t="s">
        <v>94</v>
      </c>
      <c r="H60" s="98">
        <v>2020</v>
      </c>
      <c r="I60" s="98">
        <v>140642.23999999999</v>
      </c>
    </row>
    <row r="61" spans="1:9" hidden="1" x14ac:dyDescent="0.2">
      <c r="A61" s="101" t="s">
        <v>136</v>
      </c>
      <c r="B61" s="101">
        <v>45117.958333333336</v>
      </c>
      <c r="C61" s="101" t="s">
        <v>119</v>
      </c>
      <c r="D61" s="98" t="s">
        <v>134</v>
      </c>
      <c r="E61" s="98" t="s">
        <v>135</v>
      </c>
      <c r="F61" s="98" t="s">
        <v>139</v>
      </c>
      <c r="G61" s="98" t="s">
        <v>94</v>
      </c>
      <c r="H61" s="98">
        <v>2021</v>
      </c>
      <c r="I61" s="98">
        <v>163448.9</v>
      </c>
    </row>
    <row r="62" spans="1:9" hidden="1" x14ac:dyDescent="0.2">
      <c r="A62" s="101" t="s">
        <v>136</v>
      </c>
      <c r="B62" s="101">
        <v>45117.958333333336</v>
      </c>
      <c r="C62" s="101" t="s">
        <v>119</v>
      </c>
      <c r="D62" s="98" t="s">
        <v>134</v>
      </c>
      <c r="E62" s="98" t="s">
        <v>135</v>
      </c>
      <c r="F62" s="98" t="s">
        <v>152</v>
      </c>
      <c r="G62" s="98" t="s">
        <v>94</v>
      </c>
      <c r="H62" s="98">
        <v>2010</v>
      </c>
      <c r="I62" s="98">
        <v>259271.17</v>
      </c>
    </row>
    <row r="63" spans="1:9" hidden="1" x14ac:dyDescent="0.2">
      <c r="A63" s="101" t="s">
        <v>136</v>
      </c>
      <c r="B63" s="101">
        <v>45117.958333333336</v>
      </c>
      <c r="C63" s="101" t="s">
        <v>119</v>
      </c>
      <c r="D63" s="98" t="s">
        <v>134</v>
      </c>
      <c r="E63" s="98" t="s">
        <v>135</v>
      </c>
      <c r="F63" s="98" t="s">
        <v>152</v>
      </c>
      <c r="G63" s="98" t="s">
        <v>94</v>
      </c>
      <c r="H63" s="98">
        <v>2011</v>
      </c>
      <c r="I63" s="98">
        <v>271944.17</v>
      </c>
    </row>
    <row r="64" spans="1:9" hidden="1" x14ac:dyDescent="0.2">
      <c r="A64" s="101" t="s">
        <v>136</v>
      </c>
      <c r="B64" s="101">
        <v>45117.958333333336</v>
      </c>
      <c r="C64" s="101" t="s">
        <v>119</v>
      </c>
      <c r="D64" s="98" t="s">
        <v>134</v>
      </c>
      <c r="E64" s="98" t="s">
        <v>135</v>
      </c>
      <c r="F64" s="98" t="s">
        <v>152</v>
      </c>
      <c r="G64" s="98" t="s">
        <v>94</v>
      </c>
      <c r="H64" s="98">
        <v>2012</v>
      </c>
      <c r="I64" s="98">
        <v>278492.38</v>
      </c>
    </row>
    <row r="65" spans="1:9" hidden="1" x14ac:dyDescent="0.2">
      <c r="A65" s="101" t="s">
        <v>136</v>
      </c>
      <c r="B65" s="101">
        <v>45117.958333333336</v>
      </c>
      <c r="C65" s="101" t="s">
        <v>119</v>
      </c>
      <c r="D65" s="98" t="s">
        <v>134</v>
      </c>
      <c r="E65" s="98" t="s">
        <v>135</v>
      </c>
      <c r="F65" s="98" t="s">
        <v>152</v>
      </c>
      <c r="G65" s="98" t="s">
        <v>94</v>
      </c>
      <c r="H65" s="98">
        <v>2013</v>
      </c>
      <c r="I65" s="98">
        <v>284279.33</v>
      </c>
    </row>
    <row r="66" spans="1:9" hidden="1" x14ac:dyDescent="0.2">
      <c r="A66" s="101" t="s">
        <v>136</v>
      </c>
      <c r="B66" s="101">
        <v>45117.958333333336</v>
      </c>
      <c r="C66" s="101" t="s">
        <v>119</v>
      </c>
      <c r="D66" s="98" t="s">
        <v>134</v>
      </c>
      <c r="E66" s="98" t="s">
        <v>135</v>
      </c>
      <c r="F66" s="98" t="s">
        <v>152</v>
      </c>
      <c r="G66" s="98" t="s">
        <v>94</v>
      </c>
      <c r="H66" s="98">
        <v>2014</v>
      </c>
      <c r="I66" s="98">
        <v>290839.27</v>
      </c>
    </row>
    <row r="67" spans="1:9" hidden="1" x14ac:dyDescent="0.2">
      <c r="A67" s="101" t="s">
        <v>136</v>
      </c>
      <c r="B67" s="101">
        <v>45117.958333333336</v>
      </c>
      <c r="C67" s="101" t="s">
        <v>119</v>
      </c>
      <c r="D67" s="98" t="s">
        <v>134</v>
      </c>
      <c r="E67" s="98" t="s">
        <v>135</v>
      </c>
      <c r="F67" s="98" t="s">
        <v>152</v>
      </c>
      <c r="G67" s="98" t="s">
        <v>94</v>
      </c>
      <c r="H67" s="98">
        <v>2015</v>
      </c>
      <c r="I67" s="98">
        <v>299227.06</v>
      </c>
    </row>
    <row r="68" spans="1:9" hidden="1" x14ac:dyDescent="0.2">
      <c r="A68" s="101" t="s">
        <v>136</v>
      </c>
      <c r="B68" s="101">
        <v>45117.958333333336</v>
      </c>
      <c r="C68" s="101" t="s">
        <v>119</v>
      </c>
      <c r="D68" s="98" t="s">
        <v>134</v>
      </c>
      <c r="E68" s="98" t="s">
        <v>135</v>
      </c>
      <c r="F68" s="98" t="s">
        <v>152</v>
      </c>
      <c r="G68" s="98" t="s">
        <v>94</v>
      </c>
      <c r="H68" s="98">
        <v>2016</v>
      </c>
      <c r="I68" s="98">
        <v>309893.75</v>
      </c>
    </row>
    <row r="69" spans="1:9" hidden="1" x14ac:dyDescent="0.2">
      <c r="A69" s="101" t="s">
        <v>136</v>
      </c>
      <c r="B69" s="101">
        <v>45117.958333333336</v>
      </c>
      <c r="C69" s="101" t="s">
        <v>119</v>
      </c>
      <c r="D69" s="98" t="s">
        <v>134</v>
      </c>
      <c r="E69" s="98" t="s">
        <v>135</v>
      </c>
      <c r="F69" s="98" t="s">
        <v>152</v>
      </c>
      <c r="G69" s="98" t="s">
        <v>94</v>
      </c>
      <c r="H69" s="98">
        <v>2017</v>
      </c>
      <c r="I69" s="98">
        <v>318979.65000000002</v>
      </c>
    </row>
    <row r="70" spans="1:9" hidden="1" x14ac:dyDescent="0.2">
      <c r="A70" s="101" t="s">
        <v>136</v>
      </c>
      <c r="B70" s="101">
        <v>45117.958333333336</v>
      </c>
      <c r="C70" s="101" t="s">
        <v>119</v>
      </c>
      <c r="D70" s="98" t="s">
        <v>134</v>
      </c>
      <c r="E70" s="98" t="s">
        <v>135</v>
      </c>
      <c r="F70" s="98" t="s">
        <v>152</v>
      </c>
      <c r="G70" s="98" t="s">
        <v>94</v>
      </c>
      <c r="H70" s="98">
        <v>2018</v>
      </c>
      <c r="I70" s="98">
        <v>325928.71000000002</v>
      </c>
    </row>
    <row r="71" spans="1:9" hidden="1" x14ac:dyDescent="0.2">
      <c r="A71" s="101" t="s">
        <v>136</v>
      </c>
      <c r="B71" s="101">
        <v>45117.958333333336</v>
      </c>
      <c r="C71" s="101" t="s">
        <v>119</v>
      </c>
      <c r="D71" s="98" t="s">
        <v>134</v>
      </c>
      <c r="E71" s="98" t="s">
        <v>135</v>
      </c>
      <c r="F71" s="98" t="s">
        <v>152</v>
      </c>
      <c r="G71" s="98" t="s">
        <v>94</v>
      </c>
      <c r="H71" s="98">
        <v>2019</v>
      </c>
      <c r="I71" s="98">
        <v>330350.89</v>
      </c>
    </row>
    <row r="72" spans="1:9" hidden="1" x14ac:dyDescent="0.2">
      <c r="A72" s="101" t="s">
        <v>136</v>
      </c>
      <c r="B72" s="101">
        <v>45117.958333333336</v>
      </c>
      <c r="C72" s="101" t="s">
        <v>119</v>
      </c>
      <c r="D72" s="98" t="s">
        <v>134</v>
      </c>
      <c r="E72" s="98" t="s">
        <v>135</v>
      </c>
      <c r="F72" s="98" t="s">
        <v>152</v>
      </c>
      <c r="G72" s="98" t="s">
        <v>94</v>
      </c>
      <c r="H72" s="98">
        <v>2020</v>
      </c>
      <c r="I72" s="98">
        <v>300903.90000000002</v>
      </c>
    </row>
    <row r="73" spans="1:9" hidden="1" x14ac:dyDescent="0.2">
      <c r="A73" s="101" t="s">
        <v>136</v>
      </c>
      <c r="B73" s="101">
        <v>45117.958333333336</v>
      </c>
      <c r="C73" s="101" t="s">
        <v>119</v>
      </c>
      <c r="D73" s="98" t="s">
        <v>134</v>
      </c>
      <c r="E73" s="98" t="s">
        <v>135</v>
      </c>
      <c r="F73" s="98" t="s">
        <v>152</v>
      </c>
      <c r="G73" s="98" t="s">
        <v>94</v>
      </c>
      <c r="H73" s="98">
        <v>2021</v>
      </c>
      <c r="I73" s="98">
        <v>331302.87</v>
      </c>
    </row>
  </sheetData>
  <autoFilter ref="A1:J73" xr:uid="{00000000-0001-0000-0800-000000000000}">
    <filterColumn colId="5">
      <filters>
        <filter val="C"/>
      </filters>
    </filterColumn>
  </autoFilter>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E2CAF-AFCB-45C3-BDF9-9DB2941BC7E4}">
  <sheetPr>
    <tabColor theme="4" tint="0.79998168889431442"/>
  </sheetPr>
  <dimension ref="A1:I21"/>
  <sheetViews>
    <sheetView workbookViewId="0">
      <selection activeCell="H13" sqref="H13"/>
    </sheetView>
  </sheetViews>
  <sheetFormatPr defaultRowHeight="15" x14ac:dyDescent="0.25"/>
  <cols>
    <col min="1" max="1" width="29.140625" customWidth="1"/>
    <col min="2" max="9" width="20.85546875" customWidth="1"/>
  </cols>
  <sheetData>
    <row r="1" spans="1:9" x14ac:dyDescent="0.25">
      <c r="A1" t="s">
        <v>131</v>
      </c>
      <c r="B1" t="s">
        <v>130</v>
      </c>
      <c r="C1" t="s">
        <v>129</v>
      </c>
      <c r="D1" t="s">
        <v>126</v>
      </c>
      <c r="E1" t="s">
        <v>127</v>
      </c>
      <c r="F1" t="s">
        <v>125</v>
      </c>
      <c r="G1" t="s">
        <v>124</v>
      </c>
      <c r="H1" t="s">
        <v>123</v>
      </c>
      <c r="I1" t="s">
        <v>122</v>
      </c>
    </row>
    <row r="2" spans="1:9" x14ac:dyDescent="0.25">
      <c r="A2" t="s">
        <v>160</v>
      </c>
      <c r="B2">
        <v>45117.958333333336</v>
      </c>
      <c r="C2" t="s">
        <v>119</v>
      </c>
      <c r="D2" t="s">
        <v>161</v>
      </c>
      <c r="E2" t="s">
        <v>83</v>
      </c>
      <c r="F2" t="s">
        <v>94</v>
      </c>
      <c r="G2">
        <v>2010</v>
      </c>
      <c r="H2">
        <v>14.67</v>
      </c>
    </row>
    <row r="3" spans="1:9" x14ac:dyDescent="0.25">
      <c r="A3" t="s">
        <v>160</v>
      </c>
      <c r="B3">
        <v>45117.958333333336</v>
      </c>
      <c r="C3" t="s">
        <v>119</v>
      </c>
      <c r="D3" t="s">
        <v>161</v>
      </c>
      <c r="E3" t="s">
        <v>83</v>
      </c>
      <c r="F3" t="s">
        <v>94</v>
      </c>
      <c r="G3">
        <v>2011</v>
      </c>
      <c r="H3">
        <v>16.309999999999999</v>
      </c>
    </row>
    <row r="4" spans="1:9" x14ac:dyDescent="0.25">
      <c r="A4" t="s">
        <v>160</v>
      </c>
      <c r="B4">
        <v>45117.958333333336</v>
      </c>
      <c r="C4" t="s">
        <v>119</v>
      </c>
      <c r="D4" t="s">
        <v>161</v>
      </c>
      <c r="E4" t="s">
        <v>83</v>
      </c>
      <c r="F4" t="s">
        <v>94</v>
      </c>
      <c r="G4">
        <v>2012</v>
      </c>
      <c r="H4">
        <v>16.850000000000001</v>
      </c>
    </row>
    <row r="5" spans="1:9" x14ac:dyDescent="0.25">
      <c r="A5" t="s">
        <v>160</v>
      </c>
      <c r="B5">
        <v>45117.958333333336</v>
      </c>
      <c r="C5" t="s">
        <v>119</v>
      </c>
      <c r="D5" t="s">
        <v>161</v>
      </c>
      <c r="E5" t="s">
        <v>83</v>
      </c>
      <c r="F5" t="s">
        <v>94</v>
      </c>
      <c r="G5">
        <v>2013</v>
      </c>
      <c r="H5">
        <v>17.39</v>
      </c>
    </row>
    <row r="6" spans="1:9" x14ac:dyDescent="0.25">
      <c r="A6" t="s">
        <v>160</v>
      </c>
      <c r="B6">
        <v>45117.958333333336</v>
      </c>
      <c r="C6" t="s">
        <v>119</v>
      </c>
      <c r="D6" t="s">
        <v>161</v>
      </c>
      <c r="E6" t="s">
        <v>83</v>
      </c>
      <c r="F6" t="s">
        <v>94</v>
      </c>
      <c r="G6">
        <v>2014</v>
      </c>
      <c r="H6">
        <v>17.510000000000002</v>
      </c>
    </row>
    <row r="7" spans="1:9" x14ac:dyDescent="0.25">
      <c r="A7" t="s">
        <v>160</v>
      </c>
      <c r="B7">
        <v>45117.958333333336</v>
      </c>
      <c r="C7" t="s">
        <v>119</v>
      </c>
      <c r="D7" t="s">
        <v>161</v>
      </c>
      <c r="E7" t="s">
        <v>83</v>
      </c>
      <c r="F7" t="s">
        <v>94</v>
      </c>
      <c r="G7">
        <v>2015</v>
      </c>
      <c r="H7">
        <v>17.46</v>
      </c>
    </row>
    <row r="8" spans="1:9" x14ac:dyDescent="0.25">
      <c r="A8" t="s">
        <v>160</v>
      </c>
      <c r="B8">
        <v>45117.958333333336</v>
      </c>
      <c r="C8" t="s">
        <v>119</v>
      </c>
      <c r="D8" t="s">
        <v>161</v>
      </c>
      <c r="E8" t="s">
        <v>83</v>
      </c>
      <c r="F8" t="s">
        <v>94</v>
      </c>
      <c r="G8">
        <v>2016</v>
      </c>
      <c r="H8">
        <v>16.739999999999998</v>
      </c>
    </row>
    <row r="9" spans="1:9" x14ac:dyDescent="0.25">
      <c r="A9" t="s">
        <v>160</v>
      </c>
      <c r="B9">
        <v>45117.958333333336</v>
      </c>
      <c r="C9" t="s">
        <v>119</v>
      </c>
      <c r="D9" t="s">
        <v>161</v>
      </c>
      <c r="E9" t="s">
        <v>83</v>
      </c>
      <c r="F9" t="s">
        <v>94</v>
      </c>
      <c r="G9">
        <v>2017</v>
      </c>
      <c r="H9">
        <v>16.920000000000002</v>
      </c>
    </row>
    <row r="10" spans="1:9" x14ac:dyDescent="0.25">
      <c r="A10" t="s">
        <v>160</v>
      </c>
      <c r="B10">
        <v>45117.958333333336</v>
      </c>
      <c r="C10" t="s">
        <v>119</v>
      </c>
      <c r="D10" t="s">
        <v>161</v>
      </c>
      <c r="E10" t="s">
        <v>83</v>
      </c>
      <c r="F10" t="s">
        <v>94</v>
      </c>
      <c r="G10">
        <v>2018</v>
      </c>
      <c r="H10">
        <v>18.05</v>
      </c>
    </row>
    <row r="11" spans="1:9" x14ac:dyDescent="0.25">
      <c r="A11" t="s">
        <v>160</v>
      </c>
      <c r="B11">
        <v>45117.958333333336</v>
      </c>
      <c r="C11" t="s">
        <v>119</v>
      </c>
      <c r="D11" t="s">
        <v>161</v>
      </c>
      <c r="E11" t="s">
        <v>83</v>
      </c>
      <c r="F11" t="s">
        <v>94</v>
      </c>
      <c r="G11">
        <v>2019</v>
      </c>
      <c r="H11">
        <v>19.13</v>
      </c>
    </row>
    <row r="12" spans="1:9" x14ac:dyDescent="0.25">
      <c r="A12" t="s">
        <v>160</v>
      </c>
      <c r="B12">
        <v>45117.958333333336</v>
      </c>
      <c r="C12" t="s">
        <v>119</v>
      </c>
      <c r="D12" t="s">
        <v>161</v>
      </c>
      <c r="E12" t="s">
        <v>83</v>
      </c>
      <c r="F12" t="s">
        <v>94</v>
      </c>
      <c r="G12">
        <v>2020</v>
      </c>
      <c r="H12">
        <v>19.87</v>
      </c>
    </row>
    <row r="13" spans="1:9" x14ac:dyDescent="0.25">
      <c r="A13" t="s">
        <v>160</v>
      </c>
      <c r="B13">
        <v>45117.958333333336</v>
      </c>
      <c r="C13" t="s">
        <v>119</v>
      </c>
      <c r="D13" t="s">
        <v>161</v>
      </c>
      <c r="E13" t="s">
        <v>83</v>
      </c>
      <c r="F13" t="s">
        <v>94</v>
      </c>
      <c r="G13">
        <v>2021</v>
      </c>
      <c r="H13">
        <v>22.18</v>
      </c>
    </row>
    <row r="18" spans="1:1" x14ac:dyDescent="0.25">
      <c r="A18" t="s">
        <v>162</v>
      </c>
    </row>
    <row r="19" spans="1:1" x14ac:dyDescent="0.25">
      <c r="A19" t="s">
        <v>163</v>
      </c>
    </row>
    <row r="20" spans="1:1" x14ac:dyDescent="0.25">
      <c r="A20" t="s">
        <v>164</v>
      </c>
    </row>
    <row r="21" spans="1:1" x14ac:dyDescent="0.25">
      <c r="A21" t="s">
        <v>165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vt:lpstr>
      <vt:lpstr>Figure_1</vt:lpstr>
      <vt:lpstr>Figure_2</vt:lpstr>
      <vt:lpstr>Data_Figure_1</vt:lpstr>
      <vt:lpstr>Data_Figure_2</vt:lpstr>
      <vt:lpstr>nama_10_a64</vt:lpstr>
      <vt:lpstr>nama_10_a64_e</vt:lpstr>
      <vt:lpstr>env_ac_ainah_r2</vt:lpstr>
      <vt:lpstr>env_ac_taxind2</vt:lpstr>
      <vt:lpstr>env_ac_taxener</vt:lpstr>
      <vt:lpstr>Figure_1!Print_Area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HORVATHOVA Judita (ESTAT)</dc:creator>
  <cp:lastModifiedBy>HORVATHOVA Judita (ESTAT)</cp:lastModifiedBy>
  <dcterms:created xsi:type="dcterms:W3CDTF">2021-07-20T08:14:06Z</dcterms:created>
  <dcterms:modified xsi:type="dcterms:W3CDTF">2024-01-23T13:39:56Z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2024-01-11T15:38:37Z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1e18a244-88ad-4d81-bb3a-3acfd7dff390</vt:lpwstr>
  </property>
  <property fmtid="{D5CDD505-2E9C-101B-9397-08002B2CF9AE}" pid="8" name="MSIP_Label_6bd9ddd1-4d20-43f6-abfa-fc3c07406f94_ContentBits">
    <vt:lpwstr>0</vt:lpwstr>
  </property>
</Properties>
</file>