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EnvironmentalAccounts\EA06.02 DISSEMINATION\STATISTICS EXPLAINED\Material flow accounts and resource productivity\2019-03\Physical_imports_and_exports\"/>
    </mc:Choice>
  </mc:AlternateContent>
  <bookViews>
    <workbookView xWindow="960" yWindow="1190" windowWidth="15600" windowHeight="11690" tabRatio="485"/>
  </bookViews>
  <sheets>
    <sheet name="Cover" sheetId="28" r:id="rId1"/>
    <sheet name="Fig1" sheetId="29" r:id="rId2"/>
    <sheet name="Fig2" sheetId="30" r:id="rId3"/>
    <sheet name="Fig3" sheetId="3" r:id="rId4"/>
    <sheet name="Fig4" sheetId="16" r:id="rId5"/>
    <sheet name="Fig5" sheetId="23" r:id="rId6"/>
    <sheet name="Tab1" sheetId="25" r:id="rId7"/>
    <sheet name="env_ac_mfa_EU28" sheetId="31" r:id="rId8"/>
    <sheet name="nama_10_gdp" sheetId="33" r:id="rId9"/>
    <sheet name="demo_gind" sheetId="34" r:id="rId10"/>
    <sheet name="env_ac_mfa_ALL_2017" sheetId="35" r:id="rId11"/>
    <sheet name="env_ac_mfa_SoM" sheetId="36" r:id="rId12"/>
  </sheets>
  <definedNames>
    <definedName name="_xlnm._FilterDatabase" localSheetId="4" hidden="1">'Fig4'!$C$6:$E$33</definedName>
  </definedNames>
  <calcPr calcId="162913"/>
</workbook>
</file>

<file path=xl/calcChain.xml><?xml version="1.0" encoding="utf-8"?>
<calcChain xmlns="http://schemas.openxmlformats.org/spreadsheetml/2006/main">
  <c r="V120" i="31" l="1"/>
  <c r="U120" i="31"/>
  <c r="T120" i="31"/>
  <c r="S120" i="31"/>
  <c r="R120" i="31"/>
  <c r="Q120" i="31"/>
  <c r="P120" i="31"/>
  <c r="O120" i="31"/>
  <c r="N120" i="31"/>
  <c r="M120" i="31"/>
  <c r="L120" i="31"/>
  <c r="K120" i="31"/>
  <c r="J120" i="31"/>
  <c r="I120" i="31"/>
  <c r="H120" i="31"/>
  <c r="G120" i="31"/>
  <c r="F120" i="31"/>
  <c r="E120" i="31"/>
  <c r="V115" i="31"/>
  <c r="U115" i="31"/>
  <c r="T115" i="31"/>
  <c r="S115" i="31"/>
  <c r="R115" i="31"/>
  <c r="Q115" i="31"/>
  <c r="P115" i="31"/>
  <c r="O115" i="31"/>
  <c r="N115" i="31"/>
  <c r="M115" i="31"/>
  <c r="L115" i="31"/>
  <c r="K115" i="31"/>
  <c r="J115" i="31"/>
  <c r="I115" i="31"/>
  <c r="H115" i="31"/>
  <c r="G115" i="31"/>
  <c r="F115" i="31"/>
  <c r="E115" i="31"/>
  <c r="V110" i="31"/>
  <c r="U110" i="31"/>
  <c r="T110" i="31"/>
  <c r="S110" i="31"/>
  <c r="R110" i="31"/>
  <c r="Q110" i="31"/>
  <c r="P110" i="31"/>
  <c r="O110" i="31"/>
  <c r="N110" i="31"/>
  <c r="M110" i="31"/>
  <c r="L110" i="31"/>
  <c r="K110" i="31"/>
  <c r="J110" i="31"/>
  <c r="I110" i="31"/>
  <c r="H110" i="31"/>
  <c r="G110" i="31"/>
  <c r="F110" i="31"/>
  <c r="E110" i="31"/>
  <c r="V105" i="31"/>
  <c r="U105" i="31"/>
  <c r="T105" i="31"/>
  <c r="S105" i="31"/>
  <c r="R105" i="31"/>
  <c r="Q105" i="31"/>
  <c r="P105" i="31"/>
  <c r="O105" i="31"/>
  <c r="N105" i="31"/>
  <c r="M105" i="31"/>
  <c r="L105" i="31"/>
  <c r="K105" i="31"/>
  <c r="J105" i="31"/>
  <c r="I105" i="31"/>
  <c r="H105" i="31"/>
  <c r="G105" i="31"/>
  <c r="F105" i="31"/>
  <c r="E105" i="31"/>
  <c r="U10" i="25" l="1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D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E11" i="23" l="1"/>
  <c r="E10" i="23"/>
  <c r="E9" i="23"/>
  <c r="E8" i="23"/>
  <c r="E7" i="23"/>
  <c r="E6" i="23"/>
  <c r="F36" i="16" l="1"/>
  <c r="E36" i="16"/>
  <c r="D36" i="16"/>
  <c r="F35" i="16"/>
  <c r="E35" i="16"/>
  <c r="D35" i="16"/>
  <c r="F34" i="16"/>
  <c r="E34" i="16"/>
  <c r="D34" i="16"/>
  <c r="F33" i="16"/>
  <c r="E33" i="16"/>
  <c r="D33" i="16"/>
  <c r="F31" i="16"/>
  <c r="E31" i="16"/>
  <c r="D31" i="16"/>
  <c r="F30" i="16"/>
  <c r="E30" i="16"/>
  <c r="D30" i="16"/>
  <c r="F32" i="16"/>
  <c r="E32" i="16"/>
  <c r="D32" i="16"/>
  <c r="F29" i="16"/>
  <c r="E29" i="16"/>
  <c r="D29" i="16"/>
  <c r="F28" i="16"/>
  <c r="E28" i="16"/>
  <c r="D28" i="16"/>
  <c r="F27" i="16"/>
  <c r="E27" i="16"/>
  <c r="D27" i="16"/>
  <c r="F19" i="16"/>
  <c r="E19" i="16"/>
  <c r="D19" i="16"/>
  <c r="F25" i="16"/>
  <c r="E25" i="16"/>
  <c r="D25" i="16"/>
  <c r="F26" i="16"/>
  <c r="E26" i="16"/>
  <c r="D26" i="16"/>
  <c r="F20" i="16"/>
  <c r="E20" i="16"/>
  <c r="D20" i="16"/>
  <c r="F21" i="16"/>
  <c r="E21" i="16"/>
  <c r="D21" i="16"/>
  <c r="F17" i="16"/>
  <c r="E17" i="16"/>
  <c r="D17" i="16"/>
  <c r="F18" i="16"/>
  <c r="E18" i="16"/>
  <c r="D18" i="16"/>
  <c r="F14" i="16"/>
  <c r="E14" i="16"/>
  <c r="D14" i="16"/>
  <c r="F16" i="16"/>
  <c r="E16" i="16"/>
  <c r="D16" i="16"/>
  <c r="F15" i="16"/>
  <c r="E15" i="16"/>
  <c r="D15" i="16"/>
  <c r="F11" i="16"/>
  <c r="E11" i="16"/>
  <c r="D11" i="16"/>
  <c r="F13" i="16"/>
  <c r="E13" i="16"/>
  <c r="D13" i="16"/>
  <c r="F12" i="16"/>
  <c r="E12" i="16"/>
  <c r="D12" i="16"/>
  <c r="F10" i="16"/>
  <c r="E10" i="16"/>
  <c r="D10" i="16"/>
  <c r="F9" i="16"/>
  <c r="E9" i="16"/>
  <c r="D9" i="16"/>
  <c r="F8" i="16"/>
  <c r="E8" i="16"/>
  <c r="D8" i="16"/>
  <c r="F7" i="16"/>
  <c r="E7" i="16"/>
  <c r="D7" i="16"/>
  <c r="F6" i="16"/>
  <c r="E6" i="16"/>
  <c r="D6" i="16"/>
  <c r="F23" i="16"/>
  <c r="E23" i="16"/>
  <c r="D23" i="16"/>
  <c r="I8" i="3" l="1"/>
  <c r="H8" i="3"/>
  <c r="G8" i="3"/>
  <c r="F8" i="3"/>
  <c r="E8" i="3"/>
  <c r="D8" i="3"/>
  <c r="I7" i="3"/>
  <c r="H7" i="3"/>
  <c r="G7" i="3"/>
  <c r="F7" i="3"/>
  <c r="E7" i="3"/>
  <c r="D7" i="3"/>
  <c r="U10" i="30"/>
  <c r="U9" i="30"/>
  <c r="U8" i="30"/>
  <c r="T10" i="30"/>
  <c r="T9" i="30"/>
  <c r="T8" i="30"/>
  <c r="S10" i="30"/>
  <c r="S9" i="30"/>
  <c r="S8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10" i="30"/>
  <c r="D9" i="30"/>
  <c r="D8" i="30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7" i="29"/>
  <c r="D16" i="29"/>
  <c r="U15" i="29" l="1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U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15" i="29"/>
  <c r="D14" i="29"/>
  <c r="D13" i="29"/>
  <c r="D12" i="29"/>
  <c r="D11" i="29"/>
  <c r="D10" i="29"/>
  <c r="D9" i="29"/>
  <c r="D8" i="29"/>
  <c r="D7" i="29"/>
  <c r="D6" i="29"/>
</calcChain>
</file>

<file path=xl/sharedStrings.xml><?xml version="1.0" encoding="utf-8"?>
<sst xmlns="http://schemas.openxmlformats.org/spreadsheetml/2006/main" count="1565" uniqueCount="203">
  <si>
    <t>(tonnes per capita)</t>
  </si>
  <si>
    <t>Imports</t>
  </si>
  <si>
    <t>Exports</t>
  </si>
  <si>
    <t>Biomass</t>
  </si>
  <si>
    <t>Metal ores</t>
  </si>
  <si>
    <t>Non metallic minerals</t>
  </si>
  <si>
    <t>Fossil energy resources</t>
  </si>
  <si>
    <t>Semi-finished products</t>
  </si>
  <si>
    <t>Finished products</t>
  </si>
  <si>
    <t>Raw products</t>
  </si>
  <si>
    <r>
      <t>Source</t>
    </r>
    <r>
      <rPr>
        <sz val="9"/>
        <rFont val="Arial"/>
        <family val="2"/>
      </rPr>
      <t xml:space="preserve">: Eurostat (online data code: </t>
    </r>
    <r>
      <rPr>
        <sz val="9"/>
        <color indexed="12"/>
        <rFont val="Arial"/>
        <family val="2"/>
      </rPr>
      <t>env_ac_mfa, demo_gind</t>
    </r>
    <r>
      <rPr>
        <sz val="9"/>
        <rFont val="Arial"/>
        <family val="2"/>
      </rPr>
      <t>)</t>
    </r>
  </si>
  <si>
    <t xml:space="preserve"> </t>
  </si>
  <si>
    <t>Total</t>
  </si>
  <si>
    <t>Physical trade balance</t>
  </si>
  <si>
    <t>Fossil energy materials</t>
  </si>
  <si>
    <t xml:space="preserve">Metal ores  </t>
  </si>
  <si>
    <t xml:space="preserve">Fossil energy materials </t>
  </si>
  <si>
    <t>Other products and waste</t>
  </si>
  <si>
    <t>This EXCEL file contains the figures and tables for the above article. The underlying data are extracted from Eurobase.</t>
  </si>
  <si>
    <t>Unit E-2: Environmental statistics and accounts; sustainable development</t>
  </si>
  <si>
    <t xml:space="preserve">e-mail: </t>
  </si>
  <si>
    <t>ESTAT-MFA@ec.europa.eu</t>
  </si>
  <si>
    <t>Physical imports and exports</t>
  </si>
  <si>
    <r>
      <t>Source</t>
    </r>
    <r>
      <rPr>
        <sz val="9"/>
        <rFont val="Arial"/>
        <family val="2"/>
      </rPr>
      <t xml:space="preserve">: Eurostat (online data code: </t>
    </r>
    <r>
      <rPr>
        <sz val="9"/>
        <color indexed="12"/>
        <rFont val="Arial"/>
        <family val="2"/>
      </rPr>
      <t>env_ac_mfa; demo_gind)</t>
    </r>
  </si>
  <si>
    <r>
      <t>Source:</t>
    </r>
    <r>
      <rPr>
        <sz val="9"/>
        <rFont val="Arial"/>
        <family val="2"/>
      </rPr>
      <t xml:space="preserve"> Eurostat (online data code: env_mfa)</t>
    </r>
  </si>
  <si>
    <t>Physical imports</t>
  </si>
  <si>
    <t>Physical exports</t>
  </si>
  <si>
    <t>Monetary imports of goods</t>
  </si>
  <si>
    <t>Monetary exports of goods</t>
  </si>
  <si>
    <r>
      <t>Source:</t>
    </r>
    <r>
      <rPr>
        <sz val="9"/>
        <rFont val="Arial"/>
        <family val="2"/>
      </rPr>
      <t xml:space="preserve"> Eurostat (online data codes: env_ac_mfa, nama_10_gdp, demo_gind)</t>
    </r>
  </si>
  <si>
    <t>Non-metallic minerals</t>
  </si>
  <si>
    <r>
      <t>Source:</t>
    </r>
    <r>
      <rPr>
        <sz val="9"/>
        <rFont val="Arial"/>
        <family val="2"/>
      </rPr>
      <t xml:space="preserve"> Eurostat (online data codes: env_ac_mfa, demo_gind)</t>
    </r>
  </si>
  <si>
    <t>Trade balance</t>
  </si>
  <si>
    <t>Latvia</t>
  </si>
  <si>
    <t>Estonia</t>
  </si>
  <si>
    <t>Sweden</t>
  </si>
  <si>
    <t>Bulgaria</t>
  </si>
  <si>
    <t>Croatia</t>
  </si>
  <si>
    <t>Lithuania</t>
  </si>
  <si>
    <t>Romania</t>
  </si>
  <si>
    <t>Hungary</t>
  </si>
  <si>
    <t>Poland</t>
  </si>
  <si>
    <t>Greece</t>
  </si>
  <si>
    <t>Spain</t>
  </si>
  <si>
    <t>Slovenia</t>
  </si>
  <si>
    <t>Slovakia</t>
  </si>
  <si>
    <t>United Kingdom</t>
  </si>
  <si>
    <t>EU-28</t>
  </si>
  <si>
    <t>Portugal</t>
  </si>
  <si>
    <t>France</t>
  </si>
  <si>
    <t>Finland</t>
  </si>
  <si>
    <t>Italy</t>
  </si>
  <si>
    <t xml:space="preserve">Germany </t>
  </si>
  <si>
    <t>Netherlands</t>
  </si>
  <si>
    <t>Cyprus</t>
  </si>
  <si>
    <t>Denmark</t>
  </si>
  <si>
    <t>Austria</t>
  </si>
  <si>
    <t>Ireland</t>
  </si>
  <si>
    <t>Belgium</t>
  </si>
  <si>
    <t>Malta</t>
  </si>
  <si>
    <t>Luxembourg (1)</t>
  </si>
  <si>
    <t>Statistics Explained article:</t>
  </si>
  <si>
    <t>not available</t>
  </si>
  <si>
    <t>:</t>
  </si>
  <si>
    <t>Special value:</t>
  </si>
  <si>
    <t xml:space="preserve">Physical trade balance </t>
  </si>
  <si>
    <t>PTB</t>
  </si>
  <si>
    <t>Waste for final treatment and disposal</t>
  </si>
  <si>
    <t>MF6</t>
  </si>
  <si>
    <t>Domestic material consumption</t>
  </si>
  <si>
    <t>DMC</t>
  </si>
  <si>
    <t>EXP</t>
  </si>
  <si>
    <t>IMP</t>
  </si>
  <si>
    <t>Domestic extraction</t>
  </si>
  <si>
    <t>DE</t>
  </si>
  <si>
    <t>Other products</t>
  </si>
  <si>
    <t>MF5</t>
  </si>
  <si>
    <t>Fossil energy materials/carriers</t>
  </si>
  <si>
    <t>MF4</t>
  </si>
  <si>
    <t>MF3</t>
  </si>
  <si>
    <t>Metal ores (gross ores)</t>
  </si>
  <si>
    <t>MF2</t>
  </si>
  <si>
    <t>MF1</t>
  </si>
  <si>
    <t>TOTAL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</si>
  <si>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</si>
  <si>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</si>
  <si>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</si>
  <si>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</si>
  <si>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</si>
  <si>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</si>
  <si>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</si>
  <si>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</si>
  <si>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</si>
  <si>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</si>
  <si>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</si>
  <si>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</si>
  <si>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</si>
  <si>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</si>
  <si>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</si>
  <si>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</si>
  <si>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</si>
  <si>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</si>
  <si>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</si>
  <si>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INDIC_ENV(L)/TIME</t>
  </si>
  <si>
    <t>INDIC_ENV</t>
  </si>
  <si>
    <t>MATERIAL(L)</t>
  </si>
  <si>
    <t>MATERIAL</t>
  </si>
  <si>
    <t>EU28 - European Union (current composition)</t>
  </si>
  <si>
    <t>GEO</t>
  </si>
  <si>
    <t>I00 - Index, 2000=100</t>
  </si>
  <si>
    <t>UNIT</t>
  </si>
  <si>
    <t>T_HAB - Tonnes per capita</t>
  </si>
  <si>
    <t>THS_T - Thousand tonnes</t>
  </si>
  <si>
    <t>Eurostat</t>
  </si>
  <si>
    <t>Source of data</t>
  </si>
  <si>
    <t>Extracted on</t>
  </si>
  <si>
    <t>Last update</t>
  </si>
  <si>
    <t>Material flow accounts [env_ac_mfa]</t>
  </si>
  <si>
    <t>NA_ITEM</t>
  </si>
  <si>
    <t>GDP and main components (output, expenditure and income) [nama_10_gdp]</t>
  </si>
  <si>
    <t>Imports of goods</t>
  </si>
  <si>
    <t>P71</t>
  </si>
  <si>
    <t>Exports of goods</t>
  </si>
  <si>
    <t>P61</t>
  </si>
  <si>
    <t>NA_ITEM(L)/TIME</t>
  </si>
  <si>
    <t>CLV10_MEUR - Chain linked volumes (2010), million euro</t>
  </si>
  <si>
    <t>Bosnia and Herzegovina</t>
  </si>
  <si>
    <t>BA</t>
  </si>
  <si>
    <t>Turkey</t>
  </si>
  <si>
    <t>TR</t>
  </si>
  <si>
    <t>Serbia</t>
  </si>
  <si>
    <t>RS</t>
  </si>
  <si>
    <t>Albania</t>
  </si>
  <si>
    <t>AL</t>
  </si>
  <si>
    <t>MK</t>
  </si>
  <si>
    <t>Switzerland</t>
  </si>
  <si>
    <t>CH</t>
  </si>
  <si>
    <t>Norway</t>
  </si>
  <si>
    <t>NO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</si>
  <si>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</si>
  <si>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</si>
  <si>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</si>
  <si>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</si>
  <si>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</si>
  <si>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</si>
  <si>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</si>
  <si>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</si>
  <si>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</si>
  <si>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</si>
  <si>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</si>
  <si>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</si>
  <si>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Luxembourg</t>
  </si>
  <si>
    <t>LU</t>
  </si>
  <si>
    <t>LT</t>
  </si>
  <si>
    <t>LV</t>
  </si>
  <si>
    <t>CY</t>
  </si>
  <si>
    <t>IT</t>
  </si>
  <si>
    <t>HR</t>
  </si>
  <si>
    <t>FR</t>
  </si>
  <si>
    <t>ES</t>
  </si>
  <si>
    <t>EL</t>
  </si>
  <si>
    <t>IE</t>
  </si>
  <si>
    <t>EE</t>
  </si>
  <si>
    <t>Germany (until 1990 former territory of the FRG)</t>
  </si>
  <si>
    <t>DK</t>
  </si>
  <si>
    <t>CZ</t>
  </si>
  <si>
    <t>BG</t>
  </si>
  <si>
    <t>BE</t>
  </si>
  <si>
    <t>European Union (current composition)</t>
  </si>
  <si>
    <t>EU28</t>
  </si>
  <si>
    <t>GEO(L)/TIME</t>
  </si>
  <si>
    <t>AVG - Average population - total</t>
  </si>
  <si>
    <t>INDIC_DE</t>
  </si>
  <si>
    <t>Population change - Demographic balance and crude rates at national level [demo_gind]</t>
  </si>
  <si>
    <r>
      <rPr>
        <vertAlign val="superscript"/>
        <sz val="9"/>
        <color theme="1"/>
        <rFont val="Arial"/>
        <family val="2"/>
      </rPr>
      <t>(1)</t>
    </r>
    <r>
      <rPr>
        <sz val="9"/>
        <color theme="1"/>
        <rFont val="Arial"/>
        <family val="2"/>
      </rPr>
      <t xml:space="preserve"> Note: monetary trade of goods in euro, chain linked volumes (2010)</t>
    </r>
  </si>
  <si>
    <r>
      <t>Source:</t>
    </r>
    <r>
      <rPr>
        <sz val="9"/>
        <rFont val="Arial"/>
        <family val="2"/>
      </rPr>
      <t xml:space="preserve"> Eurostat (online data code: env_ac_mfa)</t>
    </r>
  </si>
  <si>
    <t>GEO(L)/INDIC_ENV(L)</t>
  </si>
  <si>
    <t/>
  </si>
  <si>
    <t>TIME</t>
  </si>
  <si>
    <t>TOTAL - Total</t>
  </si>
  <si>
    <t>Stage of Manufacturing - raw products</t>
  </si>
  <si>
    <t>SM_RAW</t>
  </si>
  <si>
    <t>Stage of Manufacturing - semi-finished products</t>
  </si>
  <si>
    <t>SM_SFIN</t>
  </si>
  <si>
    <t>Stage of Manufacturing - finished products</t>
  </si>
  <si>
    <t>SM_FIN</t>
  </si>
  <si>
    <t>MATERIAL(L)/TIME</t>
  </si>
  <si>
    <t>INDIC_ENV(L)</t>
  </si>
  <si>
    <r>
      <rPr>
        <u/>
        <sz val="16"/>
        <color rgb="FF7030A0"/>
        <rFont val="Arial"/>
        <family val="2"/>
      </rPr>
      <t>This is an Eurostat internal version!</t>
    </r>
    <r>
      <rPr>
        <sz val="16"/>
        <color rgb="FF7030A0"/>
        <rFont val="Arial"/>
        <family val="2"/>
      </rPr>
      <t xml:space="preserve">
It includes sheets with underlying data extracted from Eurobase which are interlinked with the sheets hosting the figures of the article</t>
    </r>
  </si>
  <si>
    <t>(2000 = 100)</t>
  </si>
  <si>
    <r>
      <t>(tonnes per capita, left Y-axis) (euro</t>
    </r>
    <r>
      <rPr>
        <vertAlign val="superscript"/>
        <sz val="9"/>
        <color indexed="8"/>
        <rFont val="Arial"/>
        <family val="2"/>
      </rPr>
      <t>(1)</t>
    </r>
    <r>
      <rPr>
        <sz val="9"/>
        <color indexed="8"/>
        <rFont val="Arial"/>
        <family val="2"/>
      </rPr>
      <t xml:space="preserve"> per capita, right Y-axis)</t>
    </r>
  </si>
  <si>
    <t>Figure 2: Development of physical imports, exports and trade balance, EU-28, 2000-2017</t>
  </si>
  <si>
    <t>Figure 3: Physical imports and exports by main material category, EU-28, 2017</t>
  </si>
  <si>
    <t>Figure 4: Physical trade balance (imports minus exports) by country, 2017</t>
  </si>
  <si>
    <t>Figure 5: Physical imports and exports by stage of manufacturing, EU-28, 2017</t>
  </si>
  <si>
    <t>(% of EU imports in total materials made available to EU-28 economy)</t>
  </si>
  <si>
    <t>Table 1: Import dependency by main material category, EU-28, 2000-2017</t>
  </si>
  <si>
    <t>Physical imports and exports by stage of manufacturing, EU-28, 2017</t>
  </si>
  <si>
    <t>Luxembourg, 01 April 2019</t>
  </si>
  <si>
    <t>Czechia</t>
  </si>
  <si>
    <t>(¹) Physical imports of Luxembourg account for 35.7 tonnes per capita</t>
  </si>
  <si>
    <t>North Macedonia</t>
  </si>
  <si>
    <t>Physical trade of goods by main material category and monetary trade of goods, EU-28, 2000-2017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</si>
</sst>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€_-;\-* #,##0.00\ _€_-;_-* &quot;-&quot;??\ _€_-;_-@_-"/>
    <numFmt numFmtId="165" formatCode="#,##0.0_i"/>
    <numFmt numFmtId="166" formatCode="0.0"/>
    <numFmt numFmtId="167" formatCode="#,##0.00_i"/>
    <numFmt numFmtId="168" formatCode="#,##0.0"/>
    <numFmt numFmtId="169" formatCode="0.000"/>
    <numFmt numFmtId="170" formatCode="dd\.mm\.yy"/>
    <numFmt numFmtId="171" formatCode="#\ ###\ ###\ ##0"/>
    <numFmt numFmtId="172" formatCode="#,##0.000"/>
    <numFmt numFmtId="173" formatCode="#\ ##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12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 tint="0.34998626667073579"/>
      <name val="Arial"/>
      <family val="2"/>
    </font>
    <font>
      <i/>
      <sz val="9"/>
      <color indexed="8"/>
      <name val="Arial"/>
      <family val="2"/>
    </font>
    <font>
      <b/>
      <u/>
      <sz val="9"/>
      <color theme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6"/>
      <color rgb="FF7030A0"/>
      <name val="Arial"/>
      <family val="2"/>
    </font>
    <font>
      <u/>
      <sz val="16"/>
      <color rgb="FF7030A0"/>
      <name val="Arial"/>
      <family val="2"/>
    </font>
    <font>
      <b/>
      <sz val="16"/>
      <color rgb="FF003399"/>
      <name val="Arial"/>
      <family val="2"/>
    </font>
    <font>
      <sz val="9"/>
      <color rgb="FF7030A0"/>
      <name val="Arial"/>
      <family val="2"/>
    </font>
    <font>
      <vertAlign val="superscript"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indexed="62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D0D1D2"/>
      </bottom>
      <diagonal/>
    </border>
    <border>
      <left/>
      <right/>
      <top style="hair">
        <color rgb="FFD0D1D2"/>
      </top>
      <bottom style="hair">
        <color rgb="FFD0D1D2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/>
      <bottom style="hair">
        <color rgb="FFD0D1D2"/>
      </bottom>
      <diagonal/>
    </border>
    <border>
      <left/>
      <right/>
      <top style="hair">
        <color indexed="22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D0D1D2"/>
      </top>
      <bottom style="hair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rgb="FF7030A0"/>
      </top>
      <bottom style="thin">
        <color indexed="8"/>
      </bottom>
      <diagonal/>
    </border>
  </borders>
  <cellStyleXfs count="26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165" fontId="10" fillId="0" borderId="0" applyFill="0" applyBorder="0" applyProtection="0">
      <alignment horizontal="right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15" fillId="0" borderId="0"/>
    <xf numFmtId="9" fontId="4" fillId="0" borderId="0" applyFont="0" applyFill="0" applyBorder="0" applyAlignment="0" applyProtection="0"/>
    <xf numFmtId="0" fontId="20" fillId="0" borderId="0"/>
  </cellStyleXfs>
  <cellXfs count="171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/>
    </xf>
    <xf numFmtId="0" fontId="5" fillId="0" borderId="0" xfId="0" applyFont="1" applyFill="1" applyBorder="1"/>
    <xf numFmtId="0" fontId="11" fillId="2" borderId="1" xfId="0" applyFont="1" applyFill="1" applyBorder="1" applyAlignment="1">
      <alignment horizontal="center"/>
    </xf>
    <xf numFmtId="0" fontId="5" fillId="0" borderId="0" xfId="6" applyFont="1" applyFill="1" applyBorder="1"/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2" borderId="2" xfId="0" applyFont="1" applyFill="1" applyBorder="1" applyAlignment="1">
      <alignment horizontal="center"/>
    </xf>
    <xf numFmtId="165" fontId="11" fillId="0" borderId="0" xfId="8" applyFont="1" applyAlignment="1">
      <alignment horizontal="left"/>
    </xf>
    <xf numFmtId="165" fontId="10" fillId="0" borderId="0" xfId="8" applyFont="1">
      <alignment horizontal="right"/>
    </xf>
    <xf numFmtId="165" fontId="10" fillId="0" borderId="0" xfId="8" applyFont="1" applyAlignment="1">
      <alignment horizontal="left"/>
    </xf>
    <xf numFmtId="0" fontId="10" fillId="0" borderId="0" xfId="0" applyFont="1" applyFill="1"/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center" vertical="center" wrapText="1"/>
    </xf>
    <xf numFmtId="3" fontId="4" fillId="3" borderId="0" xfId="2" applyNumberFormat="1" applyFont="1" applyFill="1" applyBorder="1" applyAlignment="1"/>
    <xf numFmtId="0" fontId="8" fillId="3" borderId="0" xfId="0" applyFont="1" applyFill="1" applyBorder="1"/>
    <xf numFmtId="0" fontId="11" fillId="3" borderId="0" xfId="0" applyFont="1" applyFill="1" applyBorder="1" applyAlignment="1">
      <alignment horizontal="center"/>
    </xf>
    <xf numFmtId="0" fontId="4" fillId="3" borderId="0" xfId="2" applyNumberFormat="1" applyFont="1" applyFill="1" applyBorder="1" applyAlignment="1"/>
    <xf numFmtId="1" fontId="10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0" xfId="2" applyFont="1" applyFill="1" applyBorder="1"/>
    <xf numFmtId="0" fontId="13" fillId="0" borderId="0" xfId="0" applyFont="1"/>
    <xf numFmtId="0" fontId="10" fillId="3" borderId="0" xfId="0" applyFont="1" applyFill="1"/>
    <xf numFmtId="0" fontId="11" fillId="0" borderId="8" xfId="0" applyFont="1" applyBorder="1" applyAlignment="1">
      <alignment horizontal="left"/>
    </xf>
    <xf numFmtId="0" fontId="13" fillId="3" borderId="0" xfId="0" applyFont="1" applyFill="1" applyBorder="1" applyAlignment="1">
      <alignment horizontal="left" vertical="center" wrapText="1"/>
    </xf>
    <xf numFmtId="0" fontId="4" fillId="3" borderId="6" xfId="2" applyNumberFormat="1" applyFont="1" applyFill="1" applyBorder="1" applyAlignment="1"/>
    <xf numFmtId="0" fontId="10" fillId="3" borderId="6" xfId="0" applyFont="1" applyFill="1" applyBorder="1" applyAlignment="1">
      <alignment horizontal="left" vertical="center" wrapText="1"/>
    </xf>
    <xf numFmtId="0" fontId="7" fillId="3" borderId="6" xfId="2" applyNumberFormat="1" applyFont="1" applyFill="1" applyBorder="1" applyAlignment="1"/>
    <xf numFmtId="0" fontId="10" fillId="3" borderId="10" xfId="0" applyFont="1" applyFill="1" applyBorder="1" applyAlignment="1">
      <alignment horizontal="left" vertical="center" wrapText="1"/>
    </xf>
    <xf numFmtId="0" fontId="4" fillId="3" borderId="10" xfId="2" applyNumberFormat="1" applyFont="1" applyFill="1" applyBorder="1" applyAlignment="1"/>
    <xf numFmtId="0" fontId="11" fillId="3" borderId="7" xfId="0" applyFont="1" applyFill="1" applyBorder="1" applyAlignment="1">
      <alignment horizontal="left" vertical="center" wrapText="1"/>
    </xf>
    <xf numFmtId="0" fontId="4" fillId="3" borderId="7" xfId="2" applyNumberFormat="1" applyFont="1" applyFill="1" applyBorder="1" applyAlignment="1"/>
    <xf numFmtId="0" fontId="10" fillId="3" borderId="5" xfId="0" applyFont="1" applyFill="1" applyBorder="1" applyAlignment="1">
      <alignment horizontal="left" vertical="center" wrapText="1"/>
    </xf>
    <xf numFmtId="0" fontId="4" fillId="3" borderId="5" xfId="2" applyNumberFormat="1" applyFont="1" applyFill="1" applyBorder="1" applyAlignment="1"/>
    <xf numFmtId="167" fontId="10" fillId="0" borderId="0" xfId="8" applyNumberFormat="1" applyFont="1">
      <alignment horizontal="right"/>
    </xf>
    <xf numFmtId="0" fontId="11" fillId="0" borderId="11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0" fillId="0" borderId="5" xfId="0" applyFont="1" applyBorder="1"/>
    <xf numFmtId="0" fontId="11" fillId="0" borderId="5" xfId="0" applyFont="1" applyBorder="1" applyAlignment="1">
      <alignment horizontal="left"/>
    </xf>
    <xf numFmtId="3" fontId="4" fillId="0" borderId="0" xfId="0" applyNumberFormat="1" applyFont="1" applyFill="1" applyBorder="1" applyAlignment="1"/>
    <xf numFmtId="0" fontId="7" fillId="2" borderId="1" xfId="7" applyFont="1" applyFill="1" applyBorder="1" applyAlignment="1">
      <alignment horizontal="center" vertical="center"/>
    </xf>
    <xf numFmtId="0" fontId="7" fillId="2" borderId="1" xfId="7" applyNumberFormat="1" applyFont="1" applyFill="1" applyBorder="1" applyAlignment="1">
      <alignment horizontal="center" vertical="center" wrapText="1"/>
    </xf>
    <xf numFmtId="0" fontId="7" fillId="0" borderId="9" xfId="7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left" vertical="center"/>
    </xf>
    <xf numFmtId="0" fontId="7" fillId="3" borderId="0" xfId="0" applyNumberFormat="1" applyFont="1" applyFill="1" applyBorder="1" applyAlignment="1">
      <alignment horizontal="left"/>
    </xf>
    <xf numFmtId="0" fontId="10" fillId="3" borderId="0" xfId="0" applyFont="1" applyFill="1" applyAlignment="1">
      <alignment vertical="center"/>
    </xf>
    <xf numFmtId="9" fontId="10" fillId="3" borderId="0" xfId="13" applyFont="1" applyFill="1" applyBorder="1" applyAlignment="1">
      <alignment horizontal="center" vertical="center" wrapText="1"/>
    </xf>
    <xf numFmtId="2" fontId="10" fillId="3" borderId="0" xfId="13" applyNumberFormat="1" applyFont="1" applyFill="1" applyBorder="1" applyAlignment="1">
      <alignment horizontal="center" vertical="center" wrapText="1"/>
    </xf>
    <xf numFmtId="164" fontId="10" fillId="3" borderId="0" xfId="12" applyFont="1" applyFill="1" applyBorder="1" applyAlignment="1">
      <alignment horizontal="left" vertical="center" wrapText="1"/>
    </xf>
    <xf numFmtId="0" fontId="12" fillId="3" borderId="0" xfId="0" applyFont="1" applyFill="1"/>
    <xf numFmtId="166" fontId="10" fillId="3" borderId="0" xfId="0" applyNumberFormat="1" applyFont="1" applyFill="1"/>
    <xf numFmtId="4" fontId="10" fillId="3" borderId="0" xfId="0" applyNumberFormat="1" applyFont="1" applyFill="1" applyBorder="1"/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right"/>
    </xf>
    <xf numFmtId="0" fontId="11" fillId="2" borderId="2" xfId="0" applyFont="1" applyFill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2" borderId="1" xfId="0" applyFont="1" applyFill="1" applyBorder="1" applyAlignment="1">
      <alignment horizontal="right"/>
    </xf>
    <xf numFmtId="168" fontId="10" fillId="3" borderId="0" xfId="0" applyNumberFormat="1" applyFont="1" applyFill="1" applyBorder="1"/>
    <xf numFmtId="0" fontId="7" fillId="3" borderId="14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center"/>
    </xf>
    <xf numFmtId="2" fontId="10" fillId="0" borderId="0" xfId="0" applyNumberFormat="1" applyFont="1"/>
    <xf numFmtId="1" fontId="10" fillId="0" borderId="0" xfId="0" applyNumberFormat="1" applyFont="1"/>
    <xf numFmtId="169" fontId="10" fillId="3" borderId="0" xfId="0" applyNumberFormat="1" applyFont="1" applyFill="1"/>
    <xf numFmtId="169" fontId="10" fillId="3" borderId="0" xfId="0" applyNumberFormat="1" applyFont="1" applyFill="1" applyAlignment="1">
      <alignment vertical="center"/>
    </xf>
    <xf numFmtId="164" fontId="10" fillId="3" borderId="0" xfId="0" applyNumberFormat="1" applyFont="1" applyFill="1"/>
    <xf numFmtId="0" fontId="10" fillId="3" borderId="0" xfId="0" applyFont="1" applyFill="1" applyBorder="1"/>
    <xf numFmtId="166" fontId="4" fillId="0" borderId="0" xfId="0" applyNumberFormat="1" applyFont="1" applyFill="1" applyBorder="1" applyAlignment="1"/>
    <xf numFmtId="166" fontId="4" fillId="0" borderId="0" xfId="13" applyNumberFormat="1" applyFont="1" applyFill="1" applyBorder="1" applyAlignment="1"/>
    <xf numFmtId="0" fontId="7" fillId="2" borderId="1" xfId="0" applyNumberFormat="1" applyFont="1" applyFill="1" applyBorder="1" applyAlignment="1">
      <alignment horizontal="center" vertical="center"/>
    </xf>
    <xf numFmtId="0" fontId="7" fillId="3" borderId="15" xfId="0" applyNumberFormat="1" applyFont="1" applyFill="1" applyBorder="1" applyAlignment="1">
      <alignment horizontal="left" vertical="center"/>
    </xf>
    <xf numFmtId="0" fontId="10" fillId="3" borderId="0" xfId="23" applyFont="1" applyFill="1"/>
    <xf numFmtId="0" fontId="17" fillId="3" borderId="0" xfId="23" applyFont="1" applyFill="1"/>
    <xf numFmtId="0" fontId="8" fillId="3" borderId="0" xfId="23" applyFont="1" applyFill="1"/>
    <xf numFmtId="0" fontId="8" fillId="3" borderId="0" xfId="23" applyFont="1" applyFill="1" applyAlignment="1"/>
    <xf numFmtId="0" fontId="18" fillId="3" borderId="0" xfId="23" applyFont="1" applyFill="1"/>
    <xf numFmtId="0" fontId="8" fillId="3" borderId="0" xfId="23" applyFont="1" applyFill="1" applyAlignment="1">
      <alignment horizontal="center"/>
    </xf>
    <xf numFmtId="0" fontId="19" fillId="3" borderId="0" xfId="14" applyFont="1" applyFill="1"/>
    <xf numFmtId="0" fontId="20" fillId="0" borderId="0" xfId="25"/>
    <xf numFmtId="0" fontId="21" fillId="0" borderId="0" xfId="25" applyNumberFormat="1" applyFont="1" applyFill="1" applyBorder="1" applyAlignment="1"/>
    <xf numFmtId="0" fontId="21" fillId="4" borderId="18" xfId="25" applyNumberFormat="1" applyFont="1" applyFill="1" applyBorder="1" applyAlignment="1"/>
    <xf numFmtId="166" fontId="22" fillId="0" borderId="18" xfId="25" applyNumberFormat="1" applyFont="1" applyFill="1" applyBorder="1" applyAlignment="1"/>
    <xf numFmtId="0" fontId="10" fillId="3" borderId="0" xfId="23" applyFont="1" applyFill="1" applyBorder="1"/>
    <xf numFmtId="0" fontId="4" fillId="3" borderId="0" xfId="20" applyFill="1">
      <alignment vertical="center"/>
    </xf>
    <xf numFmtId="0" fontId="25" fillId="3" borderId="0" xfId="23" applyFont="1" applyFill="1" applyAlignment="1">
      <alignment horizontal="center"/>
    </xf>
    <xf numFmtId="0" fontId="8" fillId="3" borderId="0" xfId="23" applyFont="1" applyFill="1" applyAlignment="1">
      <alignment horizontal="right"/>
    </xf>
    <xf numFmtId="2" fontId="26" fillId="0" borderId="3" xfId="0" applyNumberFormat="1" applyFont="1" applyBorder="1" applyAlignment="1">
      <alignment horizontal="right"/>
    </xf>
    <xf numFmtId="2" fontId="26" fillId="0" borderId="4" xfId="0" applyNumberFormat="1" applyFont="1" applyBorder="1" applyAlignment="1">
      <alignment horizontal="right"/>
    </xf>
    <xf numFmtId="2" fontId="26" fillId="0" borderId="11" xfId="0" applyNumberFormat="1" applyFont="1" applyBorder="1" applyAlignment="1">
      <alignment horizontal="right"/>
    </xf>
    <xf numFmtId="2" fontId="26" fillId="0" borderId="5" xfId="0" applyNumberFormat="1" applyFont="1" applyBorder="1" applyAlignment="1">
      <alignment horizontal="right"/>
    </xf>
    <xf numFmtId="2" fontId="26" fillId="0" borderId="8" xfId="0" applyNumberFormat="1" applyFont="1" applyBorder="1" applyAlignment="1">
      <alignment horizontal="right"/>
    </xf>
    <xf numFmtId="2" fontId="26" fillId="0" borderId="6" xfId="0" applyNumberFormat="1" applyFont="1" applyBorder="1" applyAlignment="1">
      <alignment horizontal="right"/>
    </xf>
    <xf numFmtId="0" fontId="3" fillId="0" borderId="0" xfId="2"/>
    <xf numFmtId="0" fontId="1" fillId="0" borderId="0" xfId="2" applyNumberFormat="1" applyFont="1" applyFill="1" applyBorder="1" applyAlignment="1"/>
    <xf numFmtId="0" fontId="1" fillId="4" borderId="18" xfId="2" applyNumberFormat="1" applyFont="1" applyFill="1" applyBorder="1" applyAlignment="1"/>
    <xf numFmtId="0" fontId="1" fillId="0" borderId="18" xfId="2" applyNumberFormat="1" applyFont="1" applyFill="1" applyBorder="1" applyAlignment="1"/>
    <xf numFmtId="3" fontId="1" fillId="0" borderId="18" xfId="2" applyNumberFormat="1" applyFont="1" applyFill="1" applyBorder="1" applyAlignment="1"/>
    <xf numFmtId="165" fontId="26" fillId="3" borderId="13" xfId="8" applyNumberFormat="1" applyFont="1" applyFill="1" applyBorder="1">
      <alignment horizontal="right"/>
    </xf>
    <xf numFmtId="165" fontId="26" fillId="3" borderId="0" xfId="8" applyNumberFormat="1" applyFont="1" applyFill="1" applyBorder="1">
      <alignment horizontal="right"/>
    </xf>
    <xf numFmtId="165" fontId="26" fillId="3" borderId="14" xfId="8" applyNumberFormat="1" applyFont="1" applyFill="1" applyBorder="1">
      <alignment horizontal="right"/>
    </xf>
    <xf numFmtId="165" fontId="26" fillId="0" borderId="1" xfId="8" applyNumberFormat="1" applyFont="1" applyFill="1" applyBorder="1" applyAlignment="1">
      <alignment horizontal="right" indent="1"/>
    </xf>
    <xf numFmtId="165" fontId="26" fillId="0" borderId="9" xfId="8" applyNumberFormat="1" applyFont="1" applyFill="1" applyBorder="1" applyAlignment="1">
      <alignment horizontal="right" indent="1"/>
    </xf>
    <xf numFmtId="168" fontId="21" fillId="0" borderId="18" xfId="25" applyNumberFormat="1" applyFont="1" applyFill="1" applyBorder="1" applyAlignment="1"/>
    <xf numFmtId="168" fontId="26" fillId="3" borderId="0" xfId="0" applyNumberFormat="1" applyFont="1" applyFill="1" applyBorder="1"/>
    <xf numFmtId="172" fontId="1" fillId="0" borderId="18" xfId="2" applyNumberFormat="1" applyFont="1" applyFill="1" applyBorder="1" applyAlignment="1"/>
    <xf numFmtId="4" fontId="1" fillId="0" borderId="18" xfId="2" applyNumberFormat="1" applyFont="1" applyFill="1" applyBorder="1" applyAlignment="1"/>
    <xf numFmtId="166" fontId="26" fillId="3" borderId="7" xfId="2" applyNumberFormat="1" applyFont="1" applyFill="1" applyBorder="1" applyAlignment="1"/>
    <xf numFmtId="166" fontId="26" fillId="3" borderId="5" xfId="2" applyNumberFormat="1" applyFont="1" applyFill="1" applyBorder="1" applyAlignment="1"/>
    <xf numFmtId="166" fontId="26" fillId="3" borderId="17" xfId="8" applyNumberFormat="1" applyFont="1" applyFill="1" applyBorder="1" applyAlignment="1">
      <alignment horizontal="right" vertical="center"/>
    </xf>
    <xf numFmtId="0" fontId="1" fillId="0" borderId="0" xfId="25" applyNumberFormat="1" applyFont="1" applyFill="1" applyBorder="1" applyAlignment="1"/>
    <xf numFmtId="0" fontId="1" fillId="4" borderId="18" xfId="25" applyNumberFormat="1" applyFont="1" applyFill="1" applyBorder="1" applyAlignment="1"/>
    <xf numFmtId="171" fontId="1" fillId="0" borderId="18" xfId="25" applyNumberFormat="1" applyFont="1" applyFill="1" applyBorder="1" applyAlignment="1"/>
    <xf numFmtId="166" fontId="1" fillId="0" borderId="18" xfId="25" applyNumberFormat="1" applyFont="1" applyFill="1" applyBorder="1" applyAlignment="1"/>
    <xf numFmtId="0" fontId="1" fillId="4" borderId="27" xfId="25" applyNumberFormat="1" applyFont="1" applyFill="1" applyBorder="1" applyAlignment="1"/>
    <xf numFmtId="166" fontId="1" fillId="0" borderId="27" xfId="25" applyNumberFormat="1" applyFont="1" applyFill="1" applyBorder="1" applyAlignment="1"/>
    <xf numFmtId="0" fontId="1" fillId="4" borderId="28" xfId="25" applyNumberFormat="1" applyFont="1" applyFill="1" applyBorder="1" applyAlignment="1"/>
    <xf numFmtId="166" fontId="1" fillId="0" borderId="28" xfId="25" applyNumberFormat="1" applyFont="1" applyFill="1" applyBorder="1" applyAlignment="1"/>
    <xf numFmtId="0" fontId="20" fillId="0" borderId="20" xfId="25" applyBorder="1"/>
    <xf numFmtId="0" fontId="1" fillId="5" borderId="18" xfId="25" applyNumberFormat="1" applyFont="1" applyFill="1" applyBorder="1" applyAlignment="1"/>
    <xf numFmtId="0" fontId="29" fillId="0" borderId="0" xfId="3" applyFont="1" applyFill="1" applyBorder="1"/>
    <xf numFmtId="0" fontId="8" fillId="0" borderId="0" xfId="3" applyFont="1" applyFill="1" applyBorder="1"/>
    <xf numFmtId="0" fontId="30" fillId="0" borderId="0" xfId="3" applyFont="1" applyFill="1" applyBorder="1"/>
    <xf numFmtId="0" fontId="31" fillId="0" borderId="0" xfId="3" applyFont="1" applyFill="1" applyBorder="1" applyAlignment="1">
      <alignment horizontal="left"/>
    </xf>
    <xf numFmtId="0" fontId="30" fillId="0" borderId="0" xfId="3" applyFont="1" applyFill="1" applyBorder="1" applyAlignment="1">
      <alignment horizontal="left"/>
    </xf>
    <xf numFmtId="0" fontId="28" fillId="0" borderId="0" xfId="3" applyFont="1" applyFill="1" applyBorder="1" applyAlignment="1">
      <alignment horizontal="left"/>
    </xf>
    <xf numFmtId="0" fontId="13" fillId="0" borderId="0" xfId="3" applyFont="1" applyFill="1" applyBorder="1"/>
    <xf numFmtId="0" fontId="8" fillId="0" borderId="0" xfId="3" applyFont="1" applyFill="1" applyBorder="1" applyAlignment="1">
      <alignment horizontal="left"/>
    </xf>
    <xf numFmtId="173" fontId="26" fillId="0" borderId="8" xfId="0" applyNumberFormat="1" applyFont="1" applyBorder="1" applyAlignment="1">
      <alignment horizontal="right"/>
    </xf>
    <xf numFmtId="173" fontId="26" fillId="0" borderId="14" xfId="0" applyNumberFormat="1" applyFont="1" applyBorder="1" applyAlignment="1">
      <alignment horizontal="right"/>
    </xf>
    <xf numFmtId="0" fontId="0" fillId="3" borderId="0" xfId="0" applyFont="1" applyFill="1" applyAlignment="1">
      <alignment vertical="center"/>
    </xf>
    <xf numFmtId="0" fontId="31" fillId="3" borderId="0" xfId="3" applyFont="1" applyFill="1" applyBorder="1" applyAlignment="1">
      <alignment horizontal="left"/>
    </xf>
    <xf numFmtId="0" fontId="0" fillId="3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vertical="center"/>
    </xf>
    <xf numFmtId="0" fontId="28" fillId="3" borderId="0" xfId="0" applyFont="1" applyFill="1" applyAlignment="1">
      <alignment horizontal="left"/>
    </xf>
    <xf numFmtId="0" fontId="13" fillId="3" borderId="0" xfId="0" applyFont="1" applyFill="1" applyAlignment="1">
      <alignment vertical="center"/>
    </xf>
    <xf numFmtId="0" fontId="8" fillId="3" borderId="0" xfId="3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0" fontId="4" fillId="0" borderId="0" xfId="4" applyFont="1"/>
    <xf numFmtId="0" fontId="4" fillId="0" borderId="0" xfId="4" applyFont="1" applyFill="1"/>
    <xf numFmtId="0" fontId="28" fillId="0" borderId="0" xfId="4" applyFont="1" applyFill="1" applyBorder="1" applyAlignment="1">
      <alignment horizontal="left"/>
    </xf>
    <xf numFmtId="0" fontId="13" fillId="0" borderId="0" xfId="4" applyFont="1" applyFill="1"/>
    <xf numFmtId="0" fontId="4" fillId="0" borderId="0" xfId="4" quotePrefix="1" applyFont="1" applyFill="1" applyBorder="1" applyAlignment="1">
      <alignment horizontal="left"/>
    </xf>
    <xf numFmtId="0" fontId="7" fillId="2" borderId="12" xfId="0" applyFont="1" applyFill="1" applyBorder="1" applyAlignment="1">
      <alignment horizontal="center" vertical="center"/>
    </xf>
    <xf numFmtId="0" fontId="33" fillId="3" borderId="0" xfId="0" applyFont="1" applyFill="1"/>
    <xf numFmtId="0" fontId="34" fillId="3" borderId="0" xfId="0" applyFont="1" applyFill="1" applyAlignment="1">
      <alignment horizontal="left"/>
    </xf>
    <xf numFmtId="0" fontId="7" fillId="3" borderId="16" xfId="0" applyNumberFormat="1" applyFont="1" applyFill="1" applyBorder="1" applyAlignment="1">
      <alignment horizontal="left" vertical="center"/>
    </xf>
    <xf numFmtId="166" fontId="26" fillId="3" borderId="1" xfId="8" applyNumberFormat="1" applyFont="1" applyFill="1" applyBorder="1" applyAlignment="1">
      <alignment horizontal="right" vertical="center"/>
    </xf>
    <xf numFmtId="0" fontId="7" fillId="3" borderId="6" xfId="0" applyNumberFormat="1" applyFont="1" applyFill="1" applyBorder="1" applyAlignment="1">
      <alignment horizontal="left" vertical="center"/>
    </xf>
    <xf numFmtId="166" fontId="26" fillId="3" borderId="6" xfId="0" applyNumberFormat="1" applyFont="1" applyFill="1" applyBorder="1" applyAlignment="1">
      <alignment horizontal="right" vertical="center"/>
    </xf>
    <xf numFmtId="171" fontId="1" fillId="0" borderId="18" xfId="2" applyNumberFormat="1" applyFont="1" applyFill="1" applyBorder="1" applyAlignment="1"/>
    <xf numFmtId="170" fontId="35" fillId="0" borderId="0" xfId="0" applyNumberFormat="1" applyFont="1" applyFill="1" applyBorder="1" applyAlignment="1"/>
    <xf numFmtId="3" fontId="3" fillId="0" borderId="0" xfId="2" applyNumberFormat="1"/>
    <xf numFmtId="0" fontId="8" fillId="3" borderId="0" xfId="23" applyFont="1" applyFill="1" applyBorder="1" applyAlignment="1">
      <alignment horizontal="center"/>
    </xf>
    <xf numFmtId="0" fontId="23" fillId="3" borderId="19" xfId="23" applyFont="1" applyFill="1" applyBorder="1" applyAlignment="1">
      <alignment horizontal="center" vertical="center" wrapText="1"/>
    </xf>
    <xf numFmtId="0" fontId="23" fillId="3" borderId="20" xfId="23" applyFont="1" applyFill="1" applyBorder="1" applyAlignment="1">
      <alignment horizontal="center" vertical="center"/>
    </xf>
    <xf numFmtId="0" fontId="23" fillId="3" borderId="21" xfId="23" applyFont="1" applyFill="1" applyBorder="1" applyAlignment="1">
      <alignment horizontal="center" vertical="center"/>
    </xf>
    <xf numFmtId="0" fontId="23" fillId="3" borderId="22" xfId="23" applyFont="1" applyFill="1" applyBorder="1" applyAlignment="1">
      <alignment horizontal="center" vertical="center"/>
    </xf>
    <xf numFmtId="0" fontId="23" fillId="3" borderId="0" xfId="23" applyFont="1" applyFill="1" applyBorder="1" applyAlignment="1">
      <alignment horizontal="center" vertical="center"/>
    </xf>
    <xf numFmtId="0" fontId="23" fillId="3" borderId="23" xfId="23" applyFont="1" applyFill="1" applyBorder="1" applyAlignment="1">
      <alignment horizontal="center" vertical="center"/>
    </xf>
    <xf numFmtId="0" fontId="23" fillId="3" borderId="24" xfId="23" applyFont="1" applyFill="1" applyBorder="1" applyAlignment="1">
      <alignment horizontal="center" vertical="center"/>
    </xf>
    <xf numFmtId="0" fontId="23" fillId="3" borderId="25" xfId="23" applyFont="1" applyFill="1" applyBorder="1" applyAlignment="1">
      <alignment horizontal="center" vertical="center"/>
    </xf>
    <xf numFmtId="0" fontId="23" fillId="3" borderId="26" xfId="23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3" borderId="0" xfId="6" applyFont="1" applyFill="1" applyBorder="1" applyAlignment="1">
      <alignment horizontal="left"/>
    </xf>
    <xf numFmtId="0" fontId="5" fillId="0" borderId="0" xfId="7" applyFont="1" applyFill="1" applyBorder="1" applyAlignment="1">
      <alignment horizontal="left"/>
    </xf>
    <xf numFmtId="0" fontId="5" fillId="0" borderId="0" xfId="6" applyFont="1" applyFill="1" applyBorder="1" applyAlignment="1">
      <alignment horizontal="left"/>
    </xf>
  </cellXfs>
  <cellStyles count="26">
    <cellStyle name="Comma" xfId="12" builtinId="3"/>
    <cellStyle name="Hyperlink" xfId="14" builtinId="8"/>
    <cellStyle name="Normal" xfId="0" builtinId="0"/>
    <cellStyle name="Normal 10" xfId="23"/>
    <cellStyle name="Normal 11" xfId="25"/>
    <cellStyle name="Normal 12" xfId="20"/>
    <cellStyle name="Normal 2" xfId="1"/>
    <cellStyle name="Normal 2 2" xfId="2"/>
    <cellStyle name="Normal 2 3" xfId="15"/>
    <cellStyle name="Normal 3" xfId="3"/>
    <cellStyle name="Normal 4" xfId="4"/>
    <cellStyle name="Normal 5" xfId="5"/>
    <cellStyle name="Normal 5 2" xfId="21"/>
    <cellStyle name="Normal 6" xfId="16"/>
    <cellStyle name="Normal 7" xfId="17"/>
    <cellStyle name="Normal 8" xfId="18"/>
    <cellStyle name="Normal 9" xfId="11"/>
    <cellStyle name="Normal 9 2" xfId="22"/>
    <cellStyle name="Normal_EW-MFA SiF main indicators" xfId="6"/>
    <cellStyle name="Normal_Table_layout_for_SE" xfId="7"/>
    <cellStyle name="NumberCellStyle" xfId="8"/>
    <cellStyle name="Percent" xfId="13" builtinId="5"/>
    <cellStyle name="Percent 2" xfId="9"/>
    <cellStyle name="Percent 2 2" xfId="19"/>
    <cellStyle name="Percent 3" xfId="10"/>
    <cellStyle name="Percent 4" xfId="24"/>
  </cellStyles>
  <dxfs count="0"/>
  <tableStyles count="0" defaultTableStyle="TableStyleMedium2" defaultPivotStyle="PivotStyleLight16"/>
  <colors>
    <mruColors>
      <color rgb="FFFF0000"/>
      <color rgb="FF99CCFF"/>
      <color rgb="FF7AD9D9"/>
      <color rgb="FF3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n-US" baseline="0"/>
            </a:pPr>
            <a:r>
              <a:rPr lang="en-GB" baseline="0"/>
              <a:t>Physical trade of goods by main material category and monetary trade of goods; EU-28, 2000-2017</a:t>
            </a:r>
          </a:p>
          <a:p>
            <a:pPr algn="l">
              <a:defRPr lang="en-US" baseline="0"/>
            </a:pPr>
            <a:r>
              <a:rPr lang="en-GB" sz="1000" b="0" baseline="0"/>
              <a:t>(tonnes per capita, left Y-axis) (euro</a:t>
            </a:r>
            <a:r>
              <a:rPr lang="en-GB" sz="1000" b="0" baseline="30000"/>
              <a:t>(1)</a:t>
            </a:r>
            <a:r>
              <a:rPr lang="en-GB" sz="1000" b="0" baseline="0"/>
              <a:t> per capita, right Y-axis)</a:t>
            </a:r>
          </a:p>
        </c:rich>
      </c:tx>
      <c:layout>
        <c:manualLayout>
          <c:xMode val="edge"/>
          <c:yMode val="edge"/>
          <c:x val="2.0724015942983603E-2"/>
          <c:y val="2.1080368906455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2008945641748E-2"/>
          <c:y val="0.14410921954913741"/>
          <c:w val="0.8279751018246102"/>
          <c:h val="0.651077775357131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'Fig1'!$C$6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'Fig1'!$D$5:$U$5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'Fig1'!$D$6:$U$6</c:f>
              <c:numCache>
                <c:formatCode>0.00</c:formatCode>
                <c:ptCount val="18"/>
                <c:pt idx="0">
                  <c:v>0.32600000000000001</c:v>
                </c:pt>
                <c:pt idx="1">
                  <c:v>0.33900000000000002</c:v>
                </c:pt>
                <c:pt idx="2">
                  <c:v>0.35399999999999998</c:v>
                </c:pt>
                <c:pt idx="3">
                  <c:v>0.34899999999999998</c:v>
                </c:pt>
                <c:pt idx="4">
                  <c:v>0.35499999999999998</c:v>
                </c:pt>
                <c:pt idx="5">
                  <c:v>0.35599999999999998</c:v>
                </c:pt>
                <c:pt idx="6">
                  <c:v>0.35799999999999998</c:v>
                </c:pt>
                <c:pt idx="7">
                  <c:v>0.38600000000000001</c:v>
                </c:pt>
                <c:pt idx="8">
                  <c:v>0.374</c:v>
                </c:pt>
                <c:pt idx="9">
                  <c:v>0.312</c:v>
                </c:pt>
                <c:pt idx="10">
                  <c:v>0.32500000000000001</c:v>
                </c:pt>
                <c:pt idx="11">
                  <c:v>0.34100000000000003</c:v>
                </c:pt>
                <c:pt idx="12">
                  <c:v>0.33800000000000002</c:v>
                </c:pt>
                <c:pt idx="13">
                  <c:v>0.35</c:v>
                </c:pt>
                <c:pt idx="14">
                  <c:v>0.376</c:v>
                </c:pt>
                <c:pt idx="15">
                  <c:v>0.375</c:v>
                </c:pt>
                <c:pt idx="16">
                  <c:v>0.38500000000000001</c:v>
                </c:pt>
                <c:pt idx="17">
                  <c:v>0.39700000000000002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3-41C9-8639-55228B861B5D}"/>
            </c:ext>
          </c:extLst>
        </c:ser>
        <c:ser>
          <c:idx val="1"/>
          <c:order val="1"/>
          <c:tx>
            <c:strRef>
              <c:f>'Fig1'!$C$7</c:f>
              <c:strCache>
                <c:ptCount val="1"/>
                <c:pt idx="0">
                  <c:v>Metal ores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'Fig1'!$D$5:$U$5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'Fig1'!$D$7:$U$7</c:f>
              <c:numCache>
                <c:formatCode>0.00</c:formatCode>
                <c:ptCount val="18"/>
                <c:pt idx="0">
                  <c:v>0.50800000000000001</c:v>
                </c:pt>
                <c:pt idx="1">
                  <c:v>0.48599999999999999</c:v>
                </c:pt>
                <c:pt idx="2">
                  <c:v>0.48199999999999998</c:v>
                </c:pt>
                <c:pt idx="3">
                  <c:v>0.51900000000000002</c:v>
                </c:pt>
                <c:pt idx="4">
                  <c:v>0.56399999999999995</c:v>
                </c:pt>
                <c:pt idx="5">
                  <c:v>0.58199999999999996</c:v>
                </c:pt>
                <c:pt idx="6">
                  <c:v>0.59399999999999997</c:v>
                </c:pt>
                <c:pt idx="7">
                  <c:v>0.60799999999999998</c:v>
                </c:pt>
                <c:pt idx="8">
                  <c:v>0.58099999999999996</c:v>
                </c:pt>
                <c:pt idx="9">
                  <c:v>0.34200000000000003</c:v>
                </c:pt>
                <c:pt idx="10">
                  <c:v>0.46300000000000002</c:v>
                </c:pt>
                <c:pt idx="11">
                  <c:v>0.48299999999999998</c:v>
                </c:pt>
                <c:pt idx="12">
                  <c:v>0.434</c:v>
                </c:pt>
                <c:pt idx="13">
                  <c:v>0.46200000000000002</c:v>
                </c:pt>
                <c:pt idx="14">
                  <c:v>0.47699999999999998</c:v>
                </c:pt>
                <c:pt idx="15">
                  <c:v>0.48599999999999999</c:v>
                </c:pt>
                <c:pt idx="16">
                  <c:v>0.48</c:v>
                </c:pt>
                <c:pt idx="17">
                  <c:v>0.49099999999999999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43-41C9-8639-55228B861B5D}"/>
            </c:ext>
          </c:extLst>
        </c:ser>
        <c:ser>
          <c:idx val="2"/>
          <c:order val="2"/>
          <c:tx>
            <c:strRef>
              <c:f>'Fig1'!$C$8</c:f>
              <c:strCache>
                <c:ptCount val="1"/>
                <c:pt idx="0">
                  <c:v>Non-metallic minerals</c:v>
                </c:pt>
              </c:strCache>
            </c:strRef>
          </c:tx>
          <c:spPr>
            <a:solidFill>
              <a:srgbClr val="7AD9D9"/>
            </a:solidFill>
          </c:spPr>
          <c:invertIfNegative val="0"/>
          <c:cat>
            <c:numRef>
              <c:f>'Fig1'!$D$5:$U$5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'Fig1'!$D$8:$U$8</c:f>
              <c:numCache>
                <c:formatCode>0.00</c:formatCode>
                <c:ptCount val="18"/>
                <c:pt idx="0">
                  <c:v>0.157</c:v>
                </c:pt>
                <c:pt idx="1">
                  <c:v>0.16300000000000001</c:v>
                </c:pt>
                <c:pt idx="2">
                  <c:v>0.17</c:v>
                </c:pt>
                <c:pt idx="3">
                  <c:v>0.184</c:v>
                </c:pt>
                <c:pt idx="4">
                  <c:v>0.192</c:v>
                </c:pt>
                <c:pt idx="5">
                  <c:v>0.19700000000000001</c:v>
                </c:pt>
                <c:pt idx="6">
                  <c:v>0.2</c:v>
                </c:pt>
                <c:pt idx="7">
                  <c:v>0.22</c:v>
                </c:pt>
                <c:pt idx="8">
                  <c:v>0.19900000000000001</c:v>
                </c:pt>
                <c:pt idx="9">
                  <c:v>0.14599999999999999</c:v>
                </c:pt>
                <c:pt idx="10">
                  <c:v>0.17599999999999999</c:v>
                </c:pt>
                <c:pt idx="11">
                  <c:v>0.186</c:v>
                </c:pt>
                <c:pt idx="12">
                  <c:v>0.153</c:v>
                </c:pt>
                <c:pt idx="13">
                  <c:v>0.14599999999999999</c:v>
                </c:pt>
                <c:pt idx="14">
                  <c:v>0.152</c:v>
                </c:pt>
                <c:pt idx="15">
                  <c:v>0.156</c:v>
                </c:pt>
                <c:pt idx="16">
                  <c:v>0.16500000000000001</c:v>
                </c:pt>
                <c:pt idx="17">
                  <c:v>0.18099999999999999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43-41C9-8639-55228B861B5D}"/>
            </c:ext>
          </c:extLst>
        </c:ser>
        <c:ser>
          <c:idx val="3"/>
          <c:order val="3"/>
          <c:tx>
            <c:strRef>
              <c:f>'Fig1'!$C$9</c:f>
              <c:strCache>
                <c:ptCount val="1"/>
                <c:pt idx="0">
                  <c:v>Fossil energy resources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'Fig1'!$D$5:$U$5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'Fig1'!$D$9:$U$9</c:f>
              <c:numCache>
                <c:formatCode>0.00</c:formatCode>
                <c:ptCount val="18"/>
                <c:pt idx="0">
                  <c:v>1.982</c:v>
                </c:pt>
                <c:pt idx="1">
                  <c:v>2.0699999999999998</c:v>
                </c:pt>
                <c:pt idx="2">
                  <c:v>2.0659999999999998</c:v>
                </c:pt>
                <c:pt idx="3">
                  <c:v>2.1840000000000002</c:v>
                </c:pt>
                <c:pt idx="4">
                  <c:v>2.2629999999999999</c:v>
                </c:pt>
                <c:pt idx="5">
                  <c:v>2.3180000000000001</c:v>
                </c:pt>
                <c:pt idx="6">
                  <c:v>2.391</c:v>
                </c:pt>
                <c:pt idx="7">
                  <c:v>2.3559999999999999</c:v>
                </c:pt>
                <c:pt idx="8">
                  <c:v>2.3780000000000001</c:v>
                </c:pt>
                <c:pt idx="9">
                  <c:v>2.2000000000000002</c:v>
                </c:pt>
                <c:pt idx="10">
                  <c:v>2.2189999999999999</c:v>
                </c:pt>
                <c:pt idx="11">
                  <c:v>2.2389999999999999</c:v>
                </c:pt>
                <c:pt idx="12">
                  <c:v>2.25</c:v>
                </c:pt>
                <c:pt idx="13">
                  <c:v>2.1680000000000001</c:v>
                </c:pt>
                <c:pt idx="14">
                  <c:v>2.1360000000000001</c:v>
                </c:pt>
                <c:pt idx="15">
                  <c:v>2.2090000000000001</c:v>
                </c:pt>
                <c:pt idx="16">
                  <c:v>2.1960000000000002</c:v>
                </c:pt>
                <c:pt idx="17">
                  <c:v>2.2349999999999999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43-41C9-8639-55228B861B5D}"/>
            </c:ext>
          </c:extLst>
        </c:ser>
        <c:ser>
          <c:idx val="4"/>
          <c:order val="4"/>
          <c:tx>
            <c:strRef>
              <c:f>'Fig1'!$C$10</c:f>
              <c:strCache>
                <c:ptCount val="1"/>
                <c:pt idx="0">
                  <c:v>Other products and waste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'Fig1'!$D$5:$U$5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'Fig1'!$D$10:$U$10</c:f>
              <c:numCache>
                <c:formatCode>0.00</c:formatCode>
                <c:ptCount val="18"/>
                <c:pt idx="0">
                  <c:v>6.7000000000000004E-2</c:v>
                </c:pt>
                <c:pt idx="1">
                  <c:v>6.3E-2</c:v>
                </c:pt>
                <c:pt idx="2">
                  <c:v>7.2999999999999995E-2</c:v>
                </c:pt>
                <c:pt idx="3">
                  <c:v>8.3000000000000004E-2</c:v>
                </c:pt>
                <c:pt idx="4">
                  <c:v>9.7000000000000003E-2</c:v>
                </c:pt>
                <c:pt idx="5">
                  <c:v>8.6999999999999994E-2</c:v>
                </c:pt>
                <c:pt idx="6">
                  <c:v>8.8999999999999996E-2</c:v>
                </c:pt>
                <c:pt idx="7">
                  <c:v>0.1</c:v>
                </c:pt>
                <c:pt idx="8">
                  <c:v>0.10100000000000001</c:v>
                </c:pt>
                <c:pt idx="9">
                  <c:v>8.7999999999999995E-2</c:v>
                </c:pt>
                <c:pt idx="10">
                  <c:v>9.9000000000000005E-2</c:v>
                </c:pt>
                <c:pt idx="11">
                  <c:v>0.10200000000000001</c:v>
                </c:pt>
                <c:pt idx="12">
                  <c:v>9.5000000000000001E-2</c:v>
                </c:pt>
                <c:pt idx="13">
                  <c:v>0.105</c:v>
                </c:pt>
                <c:pt idx="14">
                  <c:v>0.108</c:v>
                </c:pt>
                <c:pt idx="15">
                  <c:v>0.107</c:v>
                </c:pt>
                <c:pt idx="16">
                  <c:v>0.11600000000000001</c:v>
                </c:pt>
                <c:pt idx="17">
                  <c:v>0.126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43-41C9-8639-55228B861B5D}"/>
            </c:ext>
          </c:extLst>
        </c:ser>
        <c:ser>
          <c:idx val="5"/>
          <c:order val="5"/>
          <c:tx>
            <c:strRef>
              <c:f>'Fig1'!$C$11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'Fig1'!$D$5:$U$5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'Fig1'!$D$11:$U$11</c:f>
              <c:numCache>
                <c:formatCode>0.00</c:formatCode>
                <c:ptCount val="18"/>
                <c:pt idx="0">
                  <c:v>-0.20499999999999999</c:v>
                </c:pt>
                <c:pt idx="1">
                  <c:v>-0.189</c:v>
                </c:pt>
                <c:pt idx="2">
                  <c:v>-0.19900000000000001</c:v>
                </c:pt>
                <c:pt idx="3">
                  <c:v>-0.20799999999999999</c:v>
                </c:pt>
                <c:pt idx="4">
                  <c:v>-0.20200000000000001</c:v>
                </c:pt>
                <c:pt idx="5">
                  <c:v>-0.22900000000000001</c:v>
                </c:pt>
                <c:pt idx="6">
                  <c:v>-0.245</c:v>
                </c:pt>
                <c:pt idx="7">
                  <c:v>-0.222</c:v>
                </c:pt>
                <c:pt idx="8">
                  <c:v>-0.246</c:v>
                </c:pt>
                <c:pt idx="9">
                  <c:v>-0.24</c:v>
                </c:pt>
                <c:pt idx="10">
                  <c:v>-0.26700000000000002</c:v>
                </c:pt>
                <c:pt idx="11">
                  <c:v>-0.27100000000000002</c:v>
                </c:pt>
                <c:pt idx="12">
                  <c:v>-0.27800000000000002</c:v>
                </c:pt>
                <c:pt idx="13">
                  <c:v>-0.308</c:v>
                </c:pt>
                <c:pt idx="14">
                  <c:v>-0.32300000000000001</c:v>
                </c:pt>
                <c:pt idx="15">
                  <c:v>-0.33900000000000002</c:v>
                </c:pt>
                <c:pt idx="16">
                  <c:v>-0.34</c:v>
                </c:pt>
                <c:pt idx="17">
                  <c:v>-0.32600000000000001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43-41C9-8639-55228B861B5D}"/>
            </c:ext>
          </c:extLst>
        </c:ser>
        <c:ser>
          <c:idx val="6"/>
          <c:order val="6"/>
          <c:tx>
            <c:strRef>
              <c:f>'Fig1'!$C$12</c:f>
              <c:strCache>
                <c:ptCount val="1"/>
                <c:pt idx="0">
                  <c:v>Metal ores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'Fig1'!$D$5:$U$5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'Fig1'!$D$12:$U$12</c:f>
              <c:numCache>
                <c:formatCode>0.00</c:formatCode>
                <c:ptCount val="18"/>
                <c:pt idx="0">
                  <c:v>-0.156</c:v>
                </c:pt>
                <c:pt idx="1">
                  <c:v>-0.154</c:v>
                </c:pt>
                <c:pt idx="2">
                  <c:v>-0.17100000000000001</c:v>
                </c:pt>
                <c:pt idx="3">
                  <c:v>-0.183</c:v>
                </c:pt>
                <c:pt idx="4">
                  <c:v>-0.19700000000000001</c:v>
                </c:pt>
                <c:pt idx="5">
                  <c:v>-0.20499999999999999</c:v>
                </c:pt>
                <c:pt idx="6">
                  <c:v>-0.21299999999999999</c:v>
                </c:pt>
                <c:pt idx="7">
                  <c:v>-0.217</c:v>
                </c:pt>
                <c:pt idx="8">
                  <c:v>-0.22700000000000001</c:v>
                </c:pt>
                <c:pt idx="9">
                  <c:v>-0.20200000000000001</c:v>
                </c:pt>
                <c:pt idx="10">
                  <c:v>-0.22800000000000001</c:v>
                </c:pt>
                <c:pt idx="11">
                  <c:v>-0.249</c:v>
                </c:pt>
                <c:pt idx="12">
                  <c:v>-0.26100000000000001</c:v>
                </c:pt>
                <c:pt idx="13">
                  <c:v>-0.25600000000000001</c:v>
                </c:pt>
                <c:pt idx="14">
                  <c:v>-0.248</c:v>
                </c:pt>
                <c:pt idx="15">
                  <c:v>-0.223</c:v>
                </c:pt>
                <c:pt idx="16">
                  <c:v>-0.22600000000000001</c:v>
                </c:pt>
                <c:pt idx="17">
                  <c:v>-0.24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43-41C9-8639-55228B861B5D}"/>
            </c:ext>
          </c:extLst>
        </c:ser>
        <c:ser>
          <c:idx val="7"/>
          <c:order val="7"/>
          <c:tx>
            <c:strRef>
              <c:f>'Fig1'!$C$13</c:f>
              <c:strCache>
                <c:ptCount val="1"/>
                <c:pt idx="0">
                  <c:v>Non-metallic minerals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'Fig1'!$D$5:$U$5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'Fig1'!$D$13:$U$13</c:f>
              <c:numCache>
                <c:formatCode>0.00</c:formatCode>
                <c:ptCount val="18"/>
                <c:pt idx="0">
                  <c:v>-0.122</c:v>
                </c:pt>
                <c:pt idx="1">
                  <c:v>-0.122</c:v>
                </c:pt>
                <c:pt idx="2">
                  <c:v>-0.123</c:v>
                </c:pt>
                <c:pt idx="3">
                  <c:v>-0.125</c:v>
                </c:pt>
                <c:pt idx="4">
                  <c:v>-0.13</c:v>
                </c:pt>
                <c:pt idx="5">
                  <c:v>-0.13800000000000001</c:v>
                </c:pt>
                <c:pt idx="6">
                  <c:v>-0.13500000000000001</c:v>
                </c:pt>
                <c:pt idx="7">
                  <c:v>-0.13300000000000001</c:v>
                </c:pt>
                <c:pt idx="8">
                  <c:v>-0.13400000000000001</c:v>
                </c:pt>
                <c:pt idx="9">
                  <c:v>-0.122</c:v>
                </c:pt>
                <c:pt idx="10">
                  <c:v>-0.14099999999999999</c:v>
                </c:pt>
                <c:pt idx="11">
                  <c:v>-0.14599999999999999</c:v>
                </c:pt>
                <c:pt idx="12">
                  <c:v>-0.16400000000000001</c:v>
                </c:pt>
                <c:pt idx="13">
                  <c:v>-0.17599999999999999</c:v>
                </c:pt>
                <c:pt idx="14">
                  <c:v>-0.18099999999999999</c:v>
                </c:pt>
                <c:pt idx="15">
                  <c:v>-0.17699999999999999</c:v>
                </c:pt>
                <c:pt idx="16">
                  <c:v>-0.17299999999999999</c:v>
                </c:pt>
                <c:pt idx="17">
                  <c:v>-0.17399999999999999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43-41C9-8639-55228B861B5D}"/>
            </c:ext>
          </c:extLst>
        </c:ser>
        <c:ser>
          <c:idx val="8"/>
          <c:order val="8"/>
          <c:tx>
            <c:strRef>
              <c:f>'Fig1'!$C$14</c:f>
              <c:strCache>
                <c:ptCount val="1"/>
                <c:pt idx="0">
                  <c:v>Fossil energy resources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'Fig1'!$D$5:$U$5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'Fig1'!$D$14:$U$14</c:f>
              <c:numCache>
                <c:formatCode>0.00</c:formatCode>
                <c:ptCount val="18"/>
                <c:pt idx="0">
                  <c:v>-0.28999999999999998</c:v>
                </c:pt>
                <c:pt idx="1">
                  <c:v>-0.27</c:v>
                </c:pt>
                <c:pt idx="2">
                  <c:v>-0.29099999999999998</c:v>
                </c:pt>
                <c:pt idx="3">
                  <c:v>-0.308</c:v>
                </c:pt>
                <c:pt idx="4">
                  <c:v>-0.32600000000000001</c:v>
                </c:pt>
                <c:pt idx="5">
                  <c:v>-0.33500000000000002</c:v>
                </c:pt>
                <c:pt idx="6">
                  <c:v>-0.34300000000000003</c:v>
                </c:pt>
                <c:pt idx="7">
                  <c:v>-0.379</c:v>
                </c:pt>
                <c:pt idx="8">
                  <c:v>-0.38200000000000001</c:v>
                </c:pt>
                <c:pt idx="9">
                  <c:v>-0.377</c:v>
                </c:pt>
                <c:pt idx="10">
                  <c:v>-0.38800000000000001</c:v>
                </c:pt>
                <c:pt idx="11">
                  <c:v>-0.38200000000000001</c:v>
                </c:pt>
                <c:pt idx="12">
                  <c:v>-0.42899999999999999</c:v>
                </c:pt>
                <c:pt idx="13">
                  <c:v>-0.438</c:v>
                </c:pt>
                <c:pt idx="14">
                  <c:v>-0.42699999999999999</c:v>
                </c:pt>
                <c:pt idx="15">
                  <c:v>-0.44700000000000001</c:v>
                </c:pt>
                <c:pt idx="16">
                  <c:v>-0.48299999999999998</c:v>
                </c:pt>
                <c:pt idx="17">
                  <c:v>-0.52500000000000002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43-41C9-8639-55228B861B5D}"/>
            </c:ext>
          </c:extLst>
        </c:ser>
        <c:ser>
          <c:idx val="9"/>
          <c:order val="9"/>
          <c:tx>
            <c:strRef>
              <c:f>'Fig1'!$C$15</c:f>
              <c:strCache>
                <c:ptCount val="1"/>
                <c:pt idx="0">
                  <c:v>Other products and waste</c:v>
                </c:pt>
              </c:strCache>
            </c:strRef>
          </c:tx>
          <c:spPr>
            <a:solidFill>
              <a:prstClr val="black"/>
            </a:solidFill>
          </c:spPr>
          <c:invertIfNegative val="0"/>
          <c:cat>
            <c:numRef>
              <c:f>'Fig1'!$D$5:$U$5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'Fig1'!$D$15:$U$15</c:f>
              <c:numCache>
                <c:formatCode>0.00</c:formatCode>
                <c:ptCount val="18"/>
                <c:pt idx="0">
                  <c:v>-6.9000000000000006E-2</c:v>
                </c:pt>
                <c:pt idx="1">
                  <c:v>-7.4999999999999997E-2</c:v>
                </c:pt>
                <c:pt idx="2">
                  <c:v>-7.5999999999999998E-2</c:v>
                </c:pt>
                <c:pt idx="3">
                  <c:v>-6.6000000000000003E-2</c:v>
                </c:pt>
                <c:pt idx="4">
                  <c:v>-7.0000000000000007E-2</c:v>
                </c:pt>
                <c:pt idx="5">
                  <c:v>-6.9000000000000006E-2</c:v>
                </c:pt>
                <c:pt idx="6">
                  <c:v>-7.2999999999999995E-2</c:v>
                </c:pt>
                <c:pt idx="7">
                  <c:v>-7.6999999999999999E-2</c:v>
                </c:pt>
                <c:pt idx="8">
                  <c:v>-0.08</c:v>
                </c:pt>
                <c:pt idx="9">
                  <c:v>-7.0999999999999994E-2</c:v>
                </c:pt>
                <c:pt idx="10">
                  <c:v>-8.2000000000000003E-2</c:v>
                </c:pt>
                <c:pt idx="11">
                  <c:v>-8.5000000000000006E-2</c:v>
                </c:pt>
                <c:pt idx="12">
                  <c:v>-8.7999999999999995E-2</c:v>
                </c:pt>
                <c:pt idx="13">
                  <c:v>-9.0999999999999998E-2</c:v>
                </c:pt>
                <c:pt idx="14">
                  <c:v>-9.2999999999999999E-2</c:v>
                </c:pt>
                <c:pt idx="15">
                  <c:v>-9.1999999999999998E-2</c:v>
                </c:pt>
                <c:pt idx="16">
                  <c:v>-9.1999999999999998E-2</c:v>
                </c:pt>
                <c:pt idx="17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43-41C9-8639-55228B861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386816"/>
        <c:axId val="68388352"/>
      </c:barChart>
      <c:lineChart>
        <c:grouping val="standard"/>
        <c:varyColors val="0"/>
        <c:ser>
          <c:idx val="12"/>
          <c:order val="10"/>
          <c:tx>
            <c:strRef>
              <c:f>'Fig1'!$C$17</c:f>
              <c:strCache>
                <c:ptCount val="1"/>
                <c:pt idx="0">
                  <c:v>Monetary exports of goods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2"/>
            <c:spPr>
              <a:solidFill>
                <a:schemeClr val="accent4"/>
              </a:solidFill>
              <a:ln>
                <a:noFill/>
              </a:ln>
            </c:spPr>
          </c:marker>
          <c:trendline>
            <c:spPr>
              <a:ln>
                <a:solidFill>
                  <a:srgbClr val="FF0000"/>
                </a:solidFill>
                <a:prstDash val="sysDot"/>
              </a:ln>
            </c:spPr>
            <c:trendlineType val="linear"/>
            <c:dispRSqr val="0"/>
            <c:dispEq val="0"/>
          </c:trendline>
          <c:val>
            <c:numRef>
              <c:f>'Fig1'!$D$17:$U$17</c:f>
              <c:numCache>
                <c:formatCode>#\ ##0</c:formatCode>
                <c:ptCount val="18"/>
                <c:pt idx="0">
                  <c:v>-5321.3038247686218</c:v>
                </c:pt>
                <c:pt idx="1">
                  <c:v>-5497.0511896607168</c:v>
                </c:pt>
                <c:pt idx="2">
                  <c:v>-5616.2757514159966</c:v>
                </c:pt>
                <c:pt idx="3">
                  <c:v>-5696.5432471187187</c:v>
                </c:pt>
                <c:pt idx="4">
                  <c:v>-6145.8237139303028</c:v>
                </c:pt>
                <c:pt idx="5">
                  <c:v>-6488.2514937011501</c:v>
                </c:pt>
                <c:pt idx="6">
                  <c:v>-7098.932593470905</c:v>
                </c:pt>
                <c:pt idx="7">
                  <c:v>-7470.1746994171635</c:v>
                </c:pt>
                <c:pt idx="8">
                  <c:v>-7497.9176611010189</c:v>
                </c:pt>
                <c:pt idx="9">
                  <c:v>-6456.3207590128177</c:v>
                </c:pt>
                <c:pt idx="10">
                  <c:v>-7275.982680776624</c:v>
                </c:pt>
                <c:pt idx="11">
                  <c:v>-7799.4302677221685</c:v>
                </c:pt>
                <c:pt idx="12">
                  <c:v>-7901.1727193152237</c:v>
                </c:pt>
                <c:pt idx="13">
                  <c:v>-8007.6894816513322</c:v>
                </c:pt>
                <c:pt idx="14">
                  <c:v>-8295.1504763741759</c:v>
                </c:pt>
                <c:pt idx="15">
                  <c:v>-8765.3956948983032</c:v>
                </c:pt>
                <c:pt idx="16">
                  <c:v>-9000.7115256063826</c:v>
                </c:pt>
                <c:pt idx="17">
                  <c:v>-9477.9038508705817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43-41C9-8639-55228B861B5D}"/>
            </c:ext>
          </c:extLst>
        </c:ser>
        <c:ser>
          <c:idx val="11"/>
          <c:order val="11"/>
          <c:tx>
            <c:strRef>
              <c:f>'Fig1'!$C$16</c:f>
              <c:strCache>
                <c:ptCount val="1"/>
                <c:pt idx="0">
                  <c:v>Monetary imports of goods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2"/>
            <c:spPr>
              <a:solidFill>
                <a:schemeClr val="accent4"/>
              </a:solidFill>
            </c:spPr>
          </c:marker>
          <c:trendline>
            <c:spPr>
              <a:ln>
                <a:solidFill>
                  <a:srgbClr val="FF0000"/>
                </a:solidFill>
                <a:prstDash val="sysDot"/>
              </a:ln>
            </c:spPr>
            <c:trendlineType val="linear"/>
            <c:dispRSqr val="0"/>
            <c:dispEq val="0"/>
          </c:trendline>
          <c:val>
            <c:numRef>
              <c:f>'Fig1'!$D$16:$U$16</c:f>
              <c:numCache>
                <c:formatCode>#\ ##0</c:formatCode>
                <c:ptCount val="18"/>
                <c:pt idx="0">
                  <c:v>5293.5738066586173</c:v>
                </c:pt>
                <c:pt idx="1">
                  <c:v>5397.0842671198116</c:v>
                </c:pt>
                <c:pt idx="2">
                  <c:v>5480.2828790569556</c:v>
                </c:pt>
                <c:pt idx="3">
                  <c:v>5675.873575888394</c:v>
                </c:pt>
                <c:pt idx="4">
                  <c:v>6134.3724118782993</c:v>
                </c:pt>
                <c:pt idx="5">
                  <c:v>6531.1722820019295</c:v>
                </c:pt>
                <c:pt idx="6">
                  <c:v>7163.8601539696529</c:v>
                </c:pt>
                <c:pt idx="7">
                  <c:v>7569.722331566616</c:v>
                </c:pt>
                <c:pt idx="8">
                  <c:v>7579.1886454806809</c:v>
                </c:pt>
                <c:pt idx="9">
                  <c:v>6582.8923995522073</c:v>
                </c:pt>
                <c:pt idx="10">
                  <c:v>7318.9250480257542</c:v>
                </c:pt>
                <c:pt idx="11">
                  <c:v>7675.4010606910115</c:v>
                </c:pt>
                <c:pt idx="12">
                  <c:v>7546.4254861470135</c:v>
                </c:pt>
                <c:pt idx="13">
                  <c:v>7607.8915567211307</c:v>
                </c:pt>
                <c:pt idx="14">
                  <c:v>7936.4212361444606</c:v>
                </c:pt>
                <c:pt idx="15">
                  <c:v>8367.9787998884349</c:v>
                </c:pt>
                <c:pt idx="16">
                  <c:v>8728.1966526910583</c:v>
                </c:pt>
                <c:pt idx="17">
                  <c:v>9185.0137247625225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F43-41C9-8639-55228B861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04736"/>
        <c:axId val="68390272"/>
      </c:lineChart>
      <c:catAx>
        <c:axId val="6838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68388352"/>
        <c:crosses val="autoZero"/>
        <c:auto val="1"/>
        <c:lblAlgn val="ctr"/>
        <c:lblOffset val="100"/>
        <c:noMultiLvlLbl val="0"/>
      </c:catAx>
      <c:valAx>
        <c:axId val="68388352"/>
        <c:scaling>
          <c:orientation val="minMax"/>
          <c:max val="4"/>
          <c:min val="-4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US" sz="900"/>
                </a:pPr>
                <a:r>
                  <a:rPr lang="en-US" sz="900"/>
                  <a:t>Exports         </a:t>
                </a:r>
                <a:r>
                  <a:rPr lang="en-US" sz="900" b="0" i="1"/>
                  <a:t> tonnes per capita </a:t>
                </a:r>
                <a:r>
                  <a:rPr lang="en-US" sz="900"/>
                  <a:t>      Imports</a:t>
                </a:r>
              </a:p>
            </c:rich>
          </c:tx>
          <c:layout>
            <c:manualLayout>
              <c:xMode val="edge"/>
              <c:yMode val="edge"/>
              <c:x val="1.098227447782486E-2"/>
              <c:y val="0.2244665069040283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lang="en-US"/>
            </a:pPr>
            <a:endParaRPr lang="en-US"/>
          </a:p>
        </c:txPr>
        <c:crossAx val="68386816"/>
        <c:crosses val="autoZero"/>
        <c:crossBetween val="between"/>
      </c:valAx>
      <c:valAx>
        <c:axId val="68390272"/>
        <c:scaling>
          <c:orientation val="minMax"/>
          <c:max val="10000"/>
          <c:min val="-1000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lang="en-US" sz="900"/>
                </a:pPr>
                <a:r>
                  <a:rPr lang="en-GB" sz="900"/>
                  <a:t>Imports        </a:t>
                </a:r>
                <a:r>
                  <a:rPr lang="en-GB" sz="900" b="0" i="1"/>
                  <a:t>euro</a:t>
                </a:r>
                <a:r>
                  <a:rPr lang="en-GB" sz="900" b="0" i="1" baseline="30000"/>
                  <a:t>(1)</a:t>
                </a:r>
                <a:r>
                  <a:rPr lang="en-GB" sz="900" b="0" i="1"/>
                  <a:t> per capita </a:t>
                </a:r>
                <a:r>
                  <a:rPr lang="en-GB" sz="900"/>
                  <a:t>         Exports     </a:t>
                </a:r>
              </a:p>
            </c:rich>
          </c:tx>
          <c:layout>
            <c:manualLayout>
              <c:xMode val="edge"/>
              <c:yMode val="edge"/>
              <c:x val="0.9689201852184347"/>
              <c:y val="0.2260709802579025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8404736"/>
        <c:crosses val="max"/>
        <c:crossBetween val="between"/>
        <c:majorUnit val="2000"/>
      </c:valAx>
      <c:catAx>
        <c:axId val="68404736"/>
        <c:scaling>
          <c:orientation val="minMax"/>
        </c:scaling>
        <c:delete val="1"/>
        <c:axPos val="b"/>
        <c:majorTickMark val="out"/>
        <c:minorTickMark val="none"/>
        <c:tickLblPos val="none"/>
        <c:crossAx val="6839027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n-US"/>
            </a:pPr>
            <a:r>
              <a:rPr lang="en-GB"/>
              <a:t>Development of physical imports, exports and trade balance, EU-28, 2000-2017</a:t>
            </a:r>
          </a:p>
          <a:p>
            <a:pPr algn="l">
              <a:defRPr lang="en-US"/>
            </a:pPr>
            <a:r>
              <a:rPr lang="en-GB" sz="1000" b="0"/>
              <a:t>(2000 = 100)</a:t>
            </a:r>
          </a:p>
        </c:rich>
      </c:tx>
      <c:layout>
        <c:manualLayout>
          <c:xMode val="edge"/>
          <c:yMode val="edge"/>
          <c:x val="1.5941601049868775E-2"/>
          <c:y val="1.66666666666666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976377952755914E-2"/>
          <c:y val="0.1"/>
          <c:w val="0.92869028871391079"/>
          <c:h val="0.77006955380577435"/>
        </c:manualLayout>
      </c:layout>
      <c:lineChart>
        <c:grouping val="standard"/>
        <c:varyColors val="0"/>
        <c:ser>
          <c:idx val="1"/>
          <c:order val="0"/>
          <c:tx>
            <c:strRef>
              <c:f>'Fig2'!$C$9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'Fig2'!$D$7:$U$7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'Fig2'!$D$9:$U$9</c:f>
              <c:numCache>
                <c:formatCode>#,##0.0_i</c:formatCode>
                <c:ptCount val="18"/>
                <c:pt idx="0">
                  <c:v>100</c:v>
                </c:pt>
                <c:pt idx="1">
                  <c:v>96.325999999999993</c:v>
                </c:pt>
                <c:pt idx="2">
                  <c:v>102.608</c:v>
                </c:pt>
                <c:pt idx="3">
                  <c:v>106.548</c:v>
                </c:pt>
                <c:pt idx="4">
                  <c:v>111.355</c:v>
                </c:pt>
                <c:pt idx="5">
                  <c:v>117.791</c:v>
                </c:pt>
                <c:pt idx="6">
                  <c:v>122.298</c:v>
                </c:pt>
                <c:pt idx="7">
                  <c:v>124.95399999999999</c:v>
                </c:pt>
                <c:pt idx="8">
                  <c:v>130.624</c:v>
                </c:pt>
                <c:pt idx="9">
                  <c:v>124.086</c:v>
                </c:pt>
                <c:pt idx="10">
                  <c:v>135.81399999999999</c:v>
                </c:pt>
                <c:pt idx="11">
                  <c:v>138.97499999999999</c:v>
                </c:pt>
                <c:pt idx="12">
                  <c:v>150.024</c:v>
                </c:pt>
                <c:pt idx="13">
                  <c:v>156.44200000000001</c:v>
                </c:pt>
                <c:pt idx="14">
                  <c:v>157.13</c:v>
                </c:pt>
                <c:pt idx="15">
                  <c:v>158.49600000000001</c:v>
                </c:pt>
                <c:pt idx="16">
                  <c:v>163.48400000000001</c:v>
                </c:pt>
                <c:pt idx="17">
                  <c:v>170.14400000000001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9-4694-96B0-39A1CD0A45C2}"/>
            </c:ext>
          </c:extLst>
        </c:ser>
        <c:ser>
          <c:idx val="0"/>
          <c:order val="1"/>
          <c:tx>
            <c:strRef>
              <c:f>'Fig2'!$C$8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'Fig2'!$D$7:$U$7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'Fig2'!$D$8:$U$8</c:f>
              <c:numCache>
                <c:formatCode>#,##0.0_i</c:formatCode>
                <c:ptCount val="18"/>
                <c:pt idx="0">
                  <c:v>100</c:v>
                </c:pt>
                <c:pt idx="1">
                  <c:v>102.846</c:v>
                </c:pt>
                <c:pt idx="2">
                  <c:v>103.90300000000001</c:v>
                </c:pt>
                <c:pt idx="3">
                  <c:v>110.02500000000001</c:v>
                </c:pt>
                <c:pt idx="4">
                  <c:v>115.57</c:v>
                </c:pt>
                <c:pt idx="5">
                  <c:v>118.313</c:v>
                </c:pt>
                <c:pt idx="6">
                  <c:v>121.91</c:v>
                </c:pt>
                <c:pt idx="7">
                  <c:v>123.59</c:v>
                </c:pt>
                <c:pt idx="8">
                  <c:v>122.78400000000001</c:v>
                </c:pt>
                <c:pt idx="9">
                  <c:v>104.693</c:v>
                </c:pt>
                <c:pt idx="10">
                  <c:v>111.48399999999999</c:v>
                </c:pt>
                <c:pt idx="11">
                  <c:v>113.75700000000001</c:v>
                </c:pt>
                <c:pt idx="12">
                  <c:v>111.286</c:v>
                </c:pt>
                <c:pt idx="13">
                  <c:v>110.301</c:v>
                </c:pt>
                <c:pt idx="14">
                  <c:v>111.255</c:v>
                </c:pt>
                <c:pt idx="15">
                  <c:v>114.509</c:v>
                </c:pt>
                <c:pt idx="16">
                  <c:v>115.114</c:v>
                </c:pt>
                <c:pt idx="17">
                  <c:v>118.464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F9-4694-96B0-39A1CD0A45C2}"/>
            </c:ext>
          </c:extLst>
        </c:ser>
        <c:ser>
          <c:idx val="2"/>
          <c:order val="2"/>
          <c:tx>
            <c:strRef>
              <c:f>'Fig2'!$C$10</c:f>
              <c:strCache>
                <c:ptCount val="1"/>
                <c:pt idx="0">
                  <c:v>Trade balance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'Fig2'!$D$7:$U$7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'Fig2'!$D$10:$U$10</c:f>
              <c:numCache>
                <c:formatCode>#,##0.0_i</c:formatCode>
                <c:ptCount val="18"/>
                <c:pt idx="0">
                  <c:v>100</c:v>
                </c:pt>
                <c:pt idx="1">
                  <c:v>105.342</c:v>
                </c:pt>
                <c:pt idx="2">
                  <c:v>104.399</c:v>
                </c:pt>
                <c:pt idx="3">
                  <c:v>111.35599999999999</c:v>
                </c:pt>
                <c:pt idx="4">
                  <c:v>117.184</c:v>
                </c:pt>
                <c:pt idx="5">
                  <c:v>118.514</c:v>
                </c:pt>
                <c:pt idx="6">
                  <c:v>121.762</c:v>
                </c:pt>
                <c:pt idx="7">
                  <c:v>123.06699999999999</c:v>
                </c:pt>
                <c:pt idx="8">
                  <c:v>119.782</c:v>
                </c:pt>
                <c:pt idx="9">
                  <c:v>97.266000000000005</c:v>
                </c:pt>
                <c:pt idx="10">
                  <c:v>102.167</c:v>
                </c:pt>
                <c:pt idx="11">
                  <c:v>104.101</c:v>
                </c:pt>
                <c:pt idx="12">
                  <c:v>96.451999999999998</c:v>
                </c:pt>
                <c:pt idx="13">
                  <c:v>92.631</c:v>
                </c:pt>
                <c:pt idx="14">
                  <c:v>93.688000000000002</c:v>
                </c:pt>
                <c:pt idx="15">
                  <c:v>97.664000000000001</c:v>
                </c:pt>
                <c:pt idx="16">
                  <c:v>96.590999999999994</c:v>
                </c:pt>
                <c:pt idx="17">
                  <c:v>98.674000000000007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F9-4694-96B0-39A1CD0A4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17088"/>
        <c:axId val="69818624"/>
      </c:lineChart>
      <c:catAx>
        <c:axId val="6981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69818624"/>
        <c:crosses val="autoZero"/>
        <c:auto val="1"/>
        <c:lblAlgn val="ctr"/>
        <c:lblOffset val="100"/>
        <c:noMultiLvlLbl val="0"/>
      </c:catAx>
      <c:valAx>
        <c:axId val="69818624"/>
        <c:scaling>
          <c:orientation val="minMax"/>
          <c:max val="175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lang="en-US"/>
            </a:pPr>
            <a:endParaRPr lang="en-US"/>
          </a:p>
        </c:txPr>
        <c:crossAx val="6981708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n-US"/>
            </a:pPr>
            <a:r>
              <a:rPr lang="en-GB" b="1"/>
              <a:t>Physical imports and exports by main material category, EU-28, 2017</a:t>
            </a:r>
          </a:p>
          <a:p>
            <a:pPr algn="l">
              <a:defRPr lang="en-US"/>
            </a:pPr>
            <a:r>
              <a:rPr lang="en-GB" sz="1000"/>
              <a:t>(tonnes per capita)</a:t>
            </a:r>
          </a:p>
        </c:rich>
      </c:tx>
      <c:layout>
        <c:manualLayout>
          <c:xMode val="edge"/>
          <c:yMode val="edge"/>
          <c:x val="1.5330512260334602E-2"/>
          <c:y val="1.85018390755199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757823728489436E-2"/>
          <c:y val="0.27283802550412961"/>
          <c:w val="0.77819868766404343"/>
          <c:h val="0.58270231014399754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'Fig3'!$C$7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'Fig3'!$E$6:$I$6</c:f>
              <c:strCache>
                <c:ptCount val="5"/>
                <c:pt idx="0">
                  <c:v>Biomass</c:v>
                </c:pt>
                <c:pt idx="1">
                  <c:v>Metal ores  </c:v>
                </c:pt>
                <c:pt idx="2">
                  <c:v>Non metallic minerals</c:v>
                </c:pt>
                <c:pt idx="3">
                  <c:v>Fossil energy materials </c:v>
                </c:pt>
                <c:pt idx="4">
                  <c:v>Other products and waste</c:v>
                </c:pt>
              </c:strCache>
            </c:strRef>
          </c:cat>
          <c:val>
            <c:numRef>
              <c:f>'Fig3'!$E$7:$I$7</c:f>
              <c:numCache>
                <c:formatCode>#,##0.0_i</c:formatCode>
                <c:ptCount val="5"/>
                <c:pt idx="0">
                  <c:v>-0.32600000000000001</c:v>
                </c:pt>
                <c:pt idx="1">
                  <c:v>-0.24</c:v>
                </c:pt>
                <c:pt idx="2">
                  <c:v>-0.17399999999999999</c:v>
                </c:pt>
                <c:pt idx="3">
                  <c:v>-0.52500000000000002</c:v>
                </c:pt>
                <c:pt idx="4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D-4188-B82D-B856B498B8F0}"/>
            </c:ext>
          </c:extLst>
        </c:ser>
        <c:ser>
          <c:idx val="0"/>
          <c:order val="1"/>
          <c:tx>
            <c:strRef>
              <c:f>'Fig3'!$C$8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'Fig3'!$E$8:$I$8</c:f>
              <c:numCache>
                <c:formatCode>#,##0.0_i</c:formatCode>
                <c:ptCount val="5"/>
                <c:pt idx="0">
                  <c:v>0.39700000000000002</c:v>
                </c:pt>
                <c:pt idx="1">
                  <c:v>0.49099999999999999</c:v>
                </c:pt>
                <c:pt idx="2">
                  <c:v>0.18099999999999999</c:v>
                </c:pt>
                <c:pt idx="3">
                  <c:v>2.2349999999999999</c:v>
                </c:pt>
                <c:pt idx="4">
                  <c:v>0.126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D-4188-B82D-B856B498B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0234112"/>
        <c:axId val="70235648"/>
      </c:barChart>
      <c:catAx>
        <c:axId val="70234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70235648"/>
        <c:crosses val="autoZero"/>
        <c:auto val="0"/>
        <c:lblAlgn val="ctr"/>
        <c:lblOffset val="100"/>
        <c:noMultiLvlLbl val="0"/>
      </c:catAx>
      <c:valAx>
        <c:axId val="70235648"/>
        <c:scaling>
          <c:orientation val="minMax"/>
          <c:max val="2.4"/>
          <c:min val="-0.60000000000000042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70234112"/>
        <c:crosses val="autoZero"/>
        <c:crossBetween val="between"/>
        <c:majorUnit val="0.2"/>
      </c:valAx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  <c:showDLblsOverMax val="0"/>
  </c:chart>
  <c:spPr>
    <a:ln>
      <a:noFill/>
    </a:ln>
    <a:ex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n-US"/>
            </a:pPr>
            <a:r>
              <a:rPr lang="en-GB"/>
              <a:t>Physical trade balance (imports minus exports) by country, 2017</a:t>
            </a:r>
          </a:p>
          <a:p>
            <a:pPr algn="l">
              <a:defRPr lang="en-US"/>
            </a:pPr>
            <a:r>
              <a:rPr lang="en-GB" sz="1000" b="0"/>
              <a:t>(tonnes per capita)</a:t>
            </a:r>
          </a:p>
        </c:rich>
      </c:tx>
      <c:layout>
        <c:manualLayout>
          <c:xMode val="edge"/>
          <c:yMode val="edge"/>
          <c:x val="1.1890720185030684E-2"/>
          <c:y val="1.49253731343283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268705980513481E-2"/>
          <c:y val="0.14435202742514328"/>
          <c:w val="0.93116094133383898"/>
          <c:h val="0.59256521506240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'Fig4'!$D$5</c:f>
              <c:strCache>
                <c:ptCount val="1"/>
                <c:pt idx="0">
                  <c:v>Physical trade balance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'Fig4'!$C$6:$C$36</c:f>
              <c:strCache>
                <c:ptCount val="31"/>
                <c:pt idx="0">
                  <c:v>Latvia</c:v>
                </c:pt>
                <c:pt idx="1">
                  <c:v>Estonia</c:v>
                </c:pt>
                <c:pt idx="2">
                  <c:v>Sweden</c:v>
                </c:pt>
                <c:pt idx="3">
                  <c:v>Bulgaria</c:v>
                </c:pt>
                <c:pt idx="4">
                  <c:v>Croatia</c:v>
                </c:pt>
                <c:pt idx="5">
                  <c:v>Romania</c:v>
                </c:pt>
                <c:pt idx="6">
                  <c:v>Lithuania</c:v>
                </c:pt>
                <c:pt idx="7">
                  <c:v>Czechia</c:v>
                </c:pt>
                <c:pt idx="8">
                  <c:v>Greece</c:v>
                </c:pt>
                <c:pt idx="9">
                  <c:v>Hungary</c:v>
                </c:pt>
                <c:pt idx="10">
                  <c:v>Poland</c:v>
                </c:pt>
                <c:pt idx="11">
                  <c:v>Slovenia</c:v>
                </c:pt>
                <c:pt idx="12">
                  <c:v>Spain</c:v>
                </c:pt>
                <c:pt idx="13">
                  <c:v>Finland</c:v>
                </c:pt>
                <c:pt idx="14">
                  <c:v>United Kingdom</c:v>
                </c:pt>
                <c:pt idx="15">
                  <c:v>Slovakia</c:v>
                </c:pt>
                <c:pt idx="17">
                  <c:v>EU-28</c:v>
                </c:pt>
                <c:pt idx="19">
                  <c:v>France</c:v>
                </c:pt>
                <c:pt idx="20">
                  <c:v>Portugal</c:v>
                </c:pt>
                <c:pt idx="21">
                  <c:v>Italy</c:v>
                </c:pt>
                <c:pt idx="22">
                  <c:v>Germany </c:v>
                </c:pt>
                <c:pt idx="23">
                  <c:v>Netherlands</c:v>
                </c:pt>
                <c:pt idx="24">
                  <c:v>Denmark</c:v>
                </c:pt>
                <c:pt idx="25">
                  <c:v>Austria</c:v>
                </c:pt>
                <c:pt idx="26">
                  <c:v>Cyprus</c:v>
                </c:pt>
                <c:pt idx="27">
                  <c:v>Ireland</c:v>
                </c:pt>
                <c:pt idx="28">
                  <c:v>Belgium</c:v>
                </c:pt>
                <c:pt idx="29">
                  <c:v>Malta</c:v>
                </c:pt>
                <c:pt idx="30">
                  <c:v>Luxembourg (1)</c:v>
                </c:pt>
              </c:strCache>
            </c:strRef>
          </c:cat>
          <c:val>
            <c:numRef>
              <c:f>'Fig4'!$D$6:$D$36</c:f>
              <c:numCache>
                <c:formatCode>#,##0.0</c:formatCode>
                <c:ptCount val="31"/>
                <c:pt idx="0">
                  <c:v>-3.6080000000000001</c:v>
                </c:pt>
                <c:pt idx="1">
                  <c:v>-3.06</c:v>
                </c:pt>
                <c:pt idx="2">
                  <c:v>-0.83399999999999996</c:v>
                </c:pt>
                <c:pt idx="3">
                  <c:v>-0.19800000000000001</c:v>
                </c:pt>
                <c:pt idx="4">
                  <c:v>0.254</c:v>
                </c:pt>
                <c:pt idx="5">
                  <c:v>0.44700000000000001</c:v>
                </c:pt>
                <c:pt idx="6">
                  <c:v>0.436</c:v>
                </c:pt>
                <c:pt idx="7">
                  <c:v>0.70099999999999996</c:v>
                </c:pt>
                <c:pt idx="8">
                  <c:v>0.876</c:v>
                </c:pt>
                <c:pt idx="9">
                  <c:v>0.70899999999999996</c:v>
                </c:pt>
                <c:pt idx="10">
                  <c:v>0.999</c:v>
                </c:pt>
                <c:pt idx="11">
                  <c:v>1.502</c:v>
                </c:pt>
                <c:pt idx="12">
                  <c:v>1.6479999999999999</c:v>
                </c:pt>
                <c:pt idx="13">
                  <c:v>2.0009999999999999</c:v>
                </c:pt>
                <c:pt idx="14">
                  <c:v>1.764</c:v>
                </c:pt>
                <c:pt idx="15">
                  <c:v>1.97</c:v>
                </c:pt>
                <c:pt idx="17">
                  <c:v>2.0670000000000002</c:v>
                </c:pt>
                <c:pt idx="19">
                  <c:v>2.1749999999999998</c:v>
                </c:pt>
                <c:pt idx="20">
                  <c:v>2.294</c:v>
                </c:pt>
                <c:pt idx="21">
                  <c:v>2.7280000000000002</c:v>
                </c:pt>
                <c:pt idx="22">
                  <c:v>3.0569999999999999</c:v>
                </c:pt>
                <c:pt idx="23">
                  <c:v>2.6829999999999998</c:v>
                </c:pt>
                <c:pt idx="24">
                  <c:v>3.9849999999999999</c:v>
                </c:pt>
                <c:pt idx="25">
                  <c:v>3.9609999999999999</c:v>
                </c:pt>
                <c:pt idx="26">
                  <c:v>3.0150000000000001</c:v>
                </c:pt>
                <c:pt idx="27">
                  <c:v>4.5650000000000004</c:v>
                </c:pt>
                <c:pt idx="28">
                  <c:v>5.3140000000000001</c:v>
                </c:pt>
                <c:pt idx="29">
                  <c:v>8.1809999999999992</c:v>
                </c:pt>
                <c:pt idx="30">
                  <c:v>20.018999999999998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D-46E8-A42B-9674DA8F3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89280"/>
        <c:axId val="70290816"/>
      </c:barChart>
      <c:lineChart>
        <c:grouping val="standard"/>
        <c:varyColors val="0"/>
        <c:ser>
          <c:idx val="1"/>
          <c:order val="1"/>
          <c:tx>
            <c:strRef>
              <c:f>'Fig4'!$E$5</c:f>
              <c:strCache>
                <c:ptCount val="1"/>
                <c:pt idx="0">
                  <c:v>Imports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'Fig4'!$C$6:$C$36</c:f>
              <c:strCache>
                <c:ptCount val="31"/>
                <c:pt idx="0">
                  <c:v>Latvia</c:v>
                </c:pt>
                <c:pt idx="1">
                  <c:v>Estonia</c:v>
                </c:pt>
                <c:pt idx="2">
                  <c:v>Sweden</c:v>
                </c:pt>
                <c:pt idx="3">
                  <c:v>Bulgaria</c:v>
                </c:pt>
                <c:pt idx="4">
                  <c:v>Croatia</c:v>
                </c:pt>
                <c:pt idx="5">
                  <c:v>Romania</c:v>
                </c:pt>
                <c:pt idx="6">
                  <c:v>Lithuania</c:v>
                </c:pt>
                <c:pt idx="7">
                  <c:v>Czechia</c:v>
                </c:pt>
                <c:pt idx="8">
                  <c:v>Greece</c:v>
                </c:pt>
                <c:pt idx="9">
                  <c:v>Hungary</c:v>
                </c:pt>
                <c:pt idx="10">
                  <c:v>Poland</c:v>
                </c:pt>
                <c:pt idx="11">
                  <c:v>Slovenia</c:v>
                </c:pt>
                <c:pt idx="12">
                  <c:v>Spain</c:v>
                </c:pt>
                <c:pt idx="13">
                  <c:v>Finland</c:v>
                </c:pt>
                <c:pt idx="14">
                  <c:v>United Kingdom</c:v>
                </c:pt>
                <c:pt idx="15">
                  <c:v>Slovakia</c:v>
                </c:pt>
                <c:pt idx="17">
                  <c:v>EU-28</c:v>
                </c:pt>
                <c:pt idx="19">
                  <c:v>France</c:v>
                </c:pt>
                <c:pt idx="20">
                  <c:v>Portugal</c:v>
                </c:pt>
                <c:pt idx="21">
                  <c:v>Italy</c:v>
                </c:pt>
                <c:pt idx="22">
                  <c:v>Germany </c:v>
                </c:pt>
                <c:pt idx="23">
                  <c:v>Netherlands</c:v>
                </c:pt>
                <c:pt idx="24">
                  <c:v>Denmark</c:v>
                </c:pt>
                <c:pt idx="25">
                  <c:v>Austria</c:v>
                </c:pt>
                <c:pt idx="26">
                  <c:v>Cyprus</c:v>
                </c:pt>
                <c:pt idx="27">
                  <c:v>Ireland</c:v>
                </c:pt>
                <c:pt idx="28">
                  <c:v>Belgium</c:v>
                </c:pt>
                <c:pt idx="29">
                  <c:v>Malta</c:v>
                </c:pt>
                <c:pt idx="30">
                  <c:v>Luxembourg (1)</c:v>
                </c:pt>
              </c:strCache>
            </c:strRef>
          </c:cat>
          <c:val>
            <c:numRef>
              <c:f>'Fig4'!$E$6:$E$36</c:f>
              <c:numCache>
                <c:formatCode>#,##0.0</c:formatCode>
                <c:ptCount val="31"/>
                <c:pt idx="0">
                  <c:v>7.4640000000000004</c:v>
                </c:pt>
                <c:pt idx="1">
                  <c:v>8.9939999999999998</c:v>
                </c:pt>
                <c:pt idx="2">
                  <c:v>8.5519999999999996</c:v>
                </c:pt>
                <c:pt idx="3">
                  <c:v>4.0030000000000001</c:v>
                </c:pt>
                <c:pt idx="4">
                  <c:v>4.5739999999999998</c:v>
                </c:pt>
                <c:pt idx="5">
                  <c:v>2.5110000000000001</c:v>
                </c:pt>
                <c:pt idx="6">
                  <c:v>11.209</c:v>
                </c:pt>
                <c:pt idx="7">
                  <c:v>7.4039999999999999</c:v>
                </c:pt>
                <c:pt idx="8">
                  <c:v>5.1059999999999999</c:v>
                </c:pt>
                <c:pt idx="9">
                  <c:v>5.2249999999999996</c:v>
                </c:pt>
                <c:pt idx="10">
                  <c:v>3.657</c:v>
                </c:pt>
                <c:pt idx="11">
                  <c:v>10.456</c:v>
                </c:pt>
                <c:pt idx="12">
                  <c:v>5.7919999999999998</c:v>
                </c:pt>
                <c:pt idx="13">
                  <c:v>10.343</c:v>
                </c:pt>
                <c:pt idx="14">
                  <c:v>4.1120000000000001</c:v>
                </c:pt>
                <c:pt idx="15">
                  <c:v>9.5630000000000006</c:v>
                </c:pt>
                <c:pt idx="17">
                  <c:v>3.431</c:v>
                </c:pt>
                <c:pt idx="19">
                  <c:v>5.0860000000000003</c:v>
                </c:pt>
                <c:pt idx="20">
                  <c:v>6.3879999999999999</c:v>
                </c:pt>
                <c:pt idx="21">
                  <c:v>5.3330000000000002</c:v>
                </c:pt>
                <c:pt idx="22">
                  <c:v>8.0510000000000002</c:v>
                </c:pt>
                <c:pt idx="23">
                  <c:v>24.59</c:v>
                </c:pt>
                <c:pt idx="24">
                  <c:v>11.628</c:v>
                </c:pt>
                <c:pt idx="25">
                  <c:v>10.929</c:v>
                </c:pt>
                <c:pt idx="26">
                  <c:v>7.5650000000000004</c:v>
                </c:pt>
                <c:pt idx="27">
                  <c:v>8.4009999999999998</c:v>
                </c:pt>
                <c:pt idx="28">
                  <c:v>22.202000000000002</c:v>
                </c:pt>
                <c:pt idx="29">
                  <c:v>11.26</c:v>
                </c:pt>
                <c:pt idx="30">
                  <c:v>35.741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2D-46E8-A42B-9674DA8F3BC8}"/>
            </c:ext>
          </c:extLst>
        </c:ser>
        <c:ser>
          <c:idx val="2"/>
          <c:order val="2"/>
          <c:tx>
            <c:strRef>
              <c:f>'Fig4'!$F$5</c:f>
              <c:strCache>
                <c:ptCount val="1"/>
                <c:pt idx="0">
                  <c:v>Exports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'Fig4'!$C$6:$C$36</c:f>
              <c:strCache>
                <c:ptCount val="31"/>
                <c:pt idx="0">
                  <c:v>Latvia</c:v>
                </c:pt>
                <c:pt idx="1">
                  <c:v>Estonia</c:v>
                </c:pt>
                <c:pt idx="2">
                  <c:v>Sweden</c:v>
                </c:pt>
                <c:pt idx="3">
                  <c:v>Bulgaria</c:v>
                </c:pt>
                <c:pt idx="4">
                  <c:v>Croatia</c:v>
                </c:pt>
                <c:pt idx="5">
                  <c:v>Romania</c:v>
                </c:pt>
                <c:pt idx="6">
                  <c:v>Lithuania</c:v>
                </c:pt>
                <c:pt idx="7">
                  <c:v>Czechia</c:v>
                </c:pt>
                <c:pt idx="8">
                  <c:v>Greece</c:v>
                </c:pt>
                <c:pt idx="9">
                  <c:v>Hungary</c:v>
                </c:pt>
                <c:pt idx="10">
                  <c:v>Poland</c:v>
                </c:pt>
                <c:pt idx="11">
                  <c:v>Slovenia</c:v>
                </c:pt>
                <c:pt idx="12">
                  <c:v>Spain</c:v>
                </c:pt>
                <c:pt idx="13">
                  <c:v>Finland</c:v>
                </c:pt>
                <c:pt idx="14">
                  <c:v>United Kingdom</c:v>
                </c:pt>
                <c:pt idx="15">
                  <c:v>Slovakia</c:v>
                </c:pt>
                <c:pt idx="17">
                  <c:v>EU-28</c:v>
                </c:pt>
                <c:pt idx="19">
                  <c:v>France</c:v>
                </c:pt>
                <c:pt idx="20">
                  <c:v>Portugal</c:v>
                </c:pt>
                <c:pt idx="21">
                  <c:v>Italy</c:v>
                </c:pt>
                <c:pt idx="22">
                  <c:v>Germany </c:v>
                </c:pt>
                <c:pt idx="23">
                  <c:v>Netherlands</c:v>
                </c:pt>
                <c:pt idx="24">
                  <c:v>Denmark</c:v>
                </c:pt>
                <c:pt idx="25">
                  <c:v>Austria</c:v>
                </c:pt>
                <c:pt idx="26">
                  <c:v>Cyprus</c:v>
                </c:pt>
                <c:pt idx="27">
                  <c:v>Ireland</c:v>
                </c:pt>
                <c:pt idx="28">
                  <c:v>Belgium</c:v>
                </c:pt>
                <c:pt idx="29">
                  <c:v>Malta</c:v>
                </c:pt>
                <c:pt idx="30">
                  <c:v>Luxembourg (1)</c:v>
                </c:pt>
              </c:strCache>
            </c:strRef>
          </c:cat>
          <c:val>
            <c:numRef>
              <c:f>'Fig4'!$F$6:$F$36</c:f>
              <c:numCache>
                <c:formatCode>#,##0.0</c:formatCode>
                <c:ptCount val="31"/>
                <c:pt idx="0">
                  <c:v>-11.071999999999999</c:v>
                </c:pt>
                <c:pt idx="1">
                  <c:v>-12.054</c:v>
                </c:pt>
                <c:pt idx="2">
                  <c:v>-9.3859999999999992</c:v>
                </c:pt>
                <c:pt idx="3">
                  <c:v>-4.2</c:v>
                </c:pt>
                <c:pt idx="4">
                  <c:v>-4.32</c:v>
                </c:pt>
                <c:pt idx="5">
                  <c:v>-2.0640000000000001</c:v>
                </c:pt>
                <c:pt idx="6">
                  <c:v>-10.773999999999999</c:v>
                </c:pt>
                <c:pt idx="7">
                  <c:v>-6.7030000000000003</c:v>
                </c:pt>
                <c:pt idx="8">
                  <c:v>-4.2300000000000004</c:v>
                </c:pt>
                <c:pt idx="9">
                  <c:v>-4.516</c:v>
                </c:pt>
                <c:pt idx="10">
                  <c:v>-2.6579999999999999</c:v>
                </c:pt>
                <c:pt idx="11">
                  <c:v>-8.9540000000000006</c:v>
                </c:pt>
                <c:pt idx="12">
                  <c:v>-4.1440000000000001</c:v>
                </c:pt>
                <c:pt idx="13">
                  <c:v>-8.3420000000000005</c:v>
                </c:pt>
                <c:pt idx="14">
                  <c:v>-2.3479999999999999</c:v>
                </c:pt>
                <c:pt idx="15">
                  <c:v>-7.5940000000000003</c:v>
                </c:pt>
                <c:pt idx="17">
                  <c:v>-1.365</c:v>
                </c:pt>
                <c:pt idx="19">
                  <c:v>-2.911</c:v>
                </c:pt>
                <c:pt idx="20">
                  <c:v>-4.093</c:v>
                </c:pt>
                <c:pt idx="21">
                  <c:v>-2.605</c:v>
                </c:pt>
                <c:pt idx="22">
                  <c:v>-4.9939999999999998</c:v>
                </c:pt>
                <c:pt idx="23">
                  <c:v>-21.907</c:v>
                </c:pt>
                <c:pt idx="24">
                  <c:v>-7.6429999999999998</c:v>
                </c:pt>
                <c:pt idx="25">
                  <c:v>-6.9669999999999996</c:v>
                </c:pt>
                <c:pt idx="26">
                  <c:v>-4.5490000000000004</c:v>
                </c:pt>
                <c:pt idx="27">
                  <c:v>-3.8359999999999999</c:v>
                </c:pt>
                <c:pt idx="28">
                  <c:v>-16.888000000000002</c:v>
                </c:pt>
                <c:pt idx="29">
                  <c:v>-3.0790000000000002</c:v>
                </c:pt>
                <c:pt idx="30">
                  <c:v>-15.722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2D-46E8-A42B-9674DA8F3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89280"/>
        <c:axId val="70290816"/>
      </c:lineChart>
      <c:catAx>
        <c:axId val="7028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 sz="800"/>
            </a:pPr>
            <a:endParaRPr lang="en-US"/>
          </a:p>
        </c:txPr>
        <c:crossAx val="70290816"/>
        <c:crosses val="autoZero"/>
        <c:auto val="1"/>
        <c:lblAlgn val="ctr"/>
        <c:lblOffset val="100"/>
        <c:noMultiLvlLbl val="0"/>
      </c:catAx>
      <c:valAx>
        <c:axId val="70290816"/>
        <c:scaling>
          <c:orientation val="minMax"/>
          <c:max val="25"/>
        </c:scaling>
        <c:delete val="0"/>
        <c:axPos val="l"/>
        <c:majorGridlines>
          <c:spPr>
            <a:ln w="3175" cap="rnd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7028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127479302728024"/>
          <c:y val="0.92055195722399019"/>
          <c:w val="0.36870423369144717"/>
          <c:h val="4.643055332369168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" lastClr="FFFFFF"/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38943802237488"/>
          <c:y val="2.1390377533606814E-2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202569506397932"/>
          <c:y val="0.20261916079387721"/>
          <c:w val="0.37880296397135149"/>
          <c:h val="0.51553665417491257"/>
        </c:manualLayout>
      </c:layout>
      <c:pieChart>
        <c:varyColors val="1"/>
        <c:ser>
          <c:idx val="0"/>
          <c:order val="0"/>
          <c:tx>
            <c:strRef>
              <c:f>'Fig5'!$C$6</c:f>
              <c:strCache>
                <c:ptCount val="1"/>
                <c:pt idx="0">
                  <c:v>Imports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'Fig5'!$D$6:$D$8</c:f>
              <c:strCache>
                <c:ptCount val="3"/>
                <c:pt idx="0">
                  <c:v>Finished products</c:v>
                </c:pt>
                <c:pt idx="1">
                  <c:v>Semi-finished products</c:v>
                </c:pt>
                <c:pt idx="2">
                  <c:v>Raw products</c:v>
                </c:pt>
              </c:strCache>
            </c:strRef>
          </c:cat>
          <c:val>
            <c:numRef>
              <c:f>'Fig5'!$E$6:$E$8</c:f>
              <c:numCache>
                <c:formatCode>0.0</c:formatCode>
                <c:ptCount val="3"/>
                <c:pt idx="0">
                  <c:v>0.88</c:v>
                </c:pt>
                <c:pt idx="1">
                  <c:v>0.36599999999999999</c:v>
                </c:pt>
                <c:pt idx="2">
                  <c:v>2.1850000000000001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F-4E71-B4FB-B048CC6C6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Exports</a:t>
            </a:r>
          </a:p>
          <a:p>
            <a:pPr>
              <a:defRPr lang="en-US"/>
            </a:pPr>
            <a:endParaRPr lang="en-US"/>
          </a:p>
        </c:rich>
      </c:tx>
      <c:layout>
        <c:manualLayout>
          <c:xMode val="edge"/>
          <c:yMode val="edge"/>
          <c:x val="0.390697047824774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660470803722638"/>
          <c:y val="0.28281090204323955"/>
          <c:w val="0.39119583736243546"/>
          <c:h val="0.54682142933768163"/>
        </c:manualLayout>
      </c:layout>
      <c:pieChart>
        <c:varyColors val="1"/>
        <c:ser>
          <c:idx val="0"/>
          <c:order val="0"/>
          <c:tx>
            <c:strRef>
              <c:f>'Fig5'!$C$9</c:f>
              <c:strCache>
                <c:ptCount val="1"/>
                <c:pt idx="0">
                  <c:v>Exports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'Fig5'!$D$9:$D$11</c:f>
              <c:strCache>
                <c:ptCount val="3"/>
                <c:pt idx="0">
                  <c:v>Finished products</c:v>
                </c:pt>
                <c:pt idx="1">
                  <c:v>Semi-finished products</c:v>
                </c:pt>
                <c:pt idx="2">
                  <c:v>Raw products</c:v>
                </c:pt>
              </c:strCache>
            </c:strRef>
          </c:cat>
          <c:val>
            <c:numRef>
              <c:f>'Fig5'!$E$9:$E$11</c:f>
              <c:numCache>
                <c:formatCode>0.0</c:formatCode>
                <c:ptCount val="3"/>
                <c:pt idx="0">
                  <c:v>0.80800000000000005</c:v>
                </c:pt>
                <c:pt idx="1">
                  <c:v>0.32900000000000001</c:v>
                </c:pt>
                <c:pt idx="2">
                  <c:v>0.22800000000000001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1-46BD-B56C-E8941D7BA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508000</xdr:colOff>
      <xdr:row>5</xdr:row>
      <xdr:rowOff>35984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15833" cy="776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3752</xdr:colOff>
      <xdr:row>23</xdr:row>
      <xdr:rowOff>57151</xdr:rowOff>
    </xdr:from>
    <xdr:to>
      <xdr:col>12</xdr:col>
      <xdr:colOff>466725</xdr:colOff>
      <xdr:row>55</xdr:row>
      <xdr:rowOff>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1752600</xdr:colOff>
      <xdr:row>52</xdr:row>
      <xdr:rowOff>19050</xdr:rowOff>
    </xdr:from>
    <xdr:to>
      <xdr:col>9</xdr:col>
      <xdr:colOff>246430</xdr:colOff>
      <xdr:row>55</xdr:row>
      <xdr:rowOff>21245</xdr:rowOff>
    </xdr:to>
    <xdr:sp macro="" textlink="">
      <xdr:nvSpPr>
        <xdr:cNvPr id="4" name="ZoneTexte 1"/>
        <xdr:cNvSpPr txBox="1"/>
      </xdr:nvSpPr>
      <xdr:spPr>
        <a:xfrm>
          <a:off x="1981200" y="4133850"/>
          <a:ext cx="5761405" cy="45939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1000" b="1">
              <a:solidFill>
                <a:schemeClr val="accent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■</a:t>
          </a:r>
          <a:r>
            <a:rPr lang="fr-FR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Biomass                  </a:t>
          </a:r>
          <a:r>
            <a:rPr lang="fr-FR" sz="1000" b="1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■</a:t>
          </a:r>
          <a:r>
            <a:rPr lang="fr-FR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Metal ores                                 </a:t>
          </a:r>
          <a:r>
            <a:rPr lang="fr-FR" sz="1000" b="1">
              <a:solidFill>
                <a:srgbClr val="7AD9D9"/>
              </a:solidFill>
              <a:latin typeface="Arial" panose="020B0604020202020204" pitchFamily="34" charset="0"/>
              <a:cs typeface="Arial" panose="020B0604020202020204" pitchFamily="34" charset="0"/>
            </a:rPr>
            <a:t>■</a:t>
          </a:r>
          <a:r>
            <a:rPr lang="fr-FR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Non-metallic minerals</a:t>
          </a:r>
        </a:p>
        <a:p>
          <a:r>
            <a:rPr lang="fr-FR" sz="1000" b="1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■</a:t>
          </a:r>
          <a:r>
            <a:rPr lang="fr-FR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Fossil materials      ■ Other products and waste       </a:t>
          </a:r>
          <a:r>
            <a:rPr lang="fr-FR" sz="1200" b="1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♦</a:t>
          </a:r>
          <a:r>
            <a:rPr lang="fr-FR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000" b="1">
              <a:latin typeface="Arial" panose="020B0604020202020204" pitchFamily="34" charset="0"/>
              <a:cs typeface="Arial" panose="020B0604020202020204" pitchFamily="34" charset="0"/>
            </a:rPr>
            <a:t>Monetary</a:t>
          </a:r>
          <a:r>
            <a:rPr lang="fr-FR" sz="1000" b="1" baseline="0">
              <a:latin typeface="Arial" panose="020B0604020202020204" pitchFamily="34" charset="0"/>
              <a:cs typeface="Arial" panose="020B0604020202020204" pitchFamily="34" charset="0"/>
            </a:rPr>
            <a:t> trade of goods</a:t>
          </a:r>
          <a:endParaRPr lang="fr-FR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15</xdr:row>
      <xdr:rowOff>100012</xdr:rowOff>
    </xdr:from>
    <xdr:to>
      <xdr:col>14</xdr:col>
      <xdr:colOff>190500</xdr:colOff>
      <xdr:row>45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6349</xdr:colOff>
      <xdr:row>12</xdr:row>
      <xdr:rowOff>9525</xdr:rowOff>
    </xdr:from>
    <xdr:to>
      <xdr:col>10</xdr:col>
      <xdr:colOff>409576</xdr:colOff>
      <xdr:row>32</xdr:row>
      <xdr:rowOff>133350</xdr:rowOff>
    </xdr:to>
    <xdr:graphicFrame macro="">
      <xdr:nvGraphicFramePr>
        <xdr:cNvPr id="21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102661</xdr:colOff>
      <xdr:row>41</xdr:row>
      <xdr:rowOff>114300</xdr:rowOff>
    </xdr:from>
    <xdr:to>
      <xdr:col>10</xdr:col>
      <xdr:colOff>1298574</xdr:colOff>
      <xdr:row>72</xdr:row>
      <xdr:rowOff>57150</xdr:rowOff>
    </xdr:to>
    <xdr:graphicFrame macro="">
      <xdr:nvGraphicFramePr>
        <xdr:cNvPr id="31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120362</xdr:colOff>
      <xdr:row>19</xdr:row>
      <xdr:rowOff>2597</xdr:rowOff>
    </xdr:from>
    <xdr:to>
      <xdr:col>5</xdr:col>
      <xdr:colOff>415637</xdr:colOff>
      <xdr:row>51</xdr:row>
      <xdr:rowOff>139411</xdr:rowOff>
    </xdr:to>
    <xdr:graphicFrame macro="">
      <xdr:nvGraphicFramePr>
        <xdr:cNvPr id="42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31029</xdr:colOff>
      <xdr:row>19</xdr:row>
      <xdr:rowOff>112568</xdr:rowOff>
    </xdr:from>
    <xdr:to>
      <xdr:col>10</xdr:col>
      <xdr:colOff>254385</xdr:colOff>
      <xdr:row>47</xdr:row>
      <xdr:rowOff>141815</xdr:rowOff>
    </xdr:to>
    <xdr:graphicFrame macro="">
      <xdr:nvGraphicFramePr>
        <xdr:cNvPr id="424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T-MFA@ec.europa.e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39997558519241921"/>
  </sheetPr>
  <dimension ref="A1:M29"/>
  <sheetViews>
    <sheetView tabSelected="1" zoomScale="90" zoomScaleNormal="90" workbookViewId="0">
      <selection activeCell="L14" sqref="L14"/>
    </sheetView>
  </sheetViews>
  <sheetFormatPr defaultColWidth="9.1796875" defaultRowHeight="11.5" x14ac:dyDescent="0.25"/>
  <cols>
    <col min="1" max="1" width="5.1796875" style="70" customWidth="1"/>
    <col min="2" max="10" width="9.1796875" style="70" customWidth="1"/>
    <col min="11" max="16384" width="9.1796875" style="70"/>
  </cols>
  <sheetData>
    <row r="1" spans="1:10" x14ac:dyDescent="0.25">
      <c r="A1" s="156"/>
      <c r="B1" s="156"/>
      <c r="C1" s="156"/>
      <c r="D1" s="156"/>
      <c r="E1" s="156"/>
      <c r="F1" s="156"/>
      <c r="G1" s="156"/>
      <c r="H1" s="156"/>
      <c r="I1" s="156"/>
      <c r="J1" s="156"/>
    </row>
    <row r="2" spans="1:10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</row>
    <row r="3" spans="1:10" x14ac:dyDescent="0.25">
      <c r="A3" s="156"/>
      <c r="B3" s="156"/>
      <c r="C3" s="156"/>
      <c r="D3" s="156"/>
      <c r="E3" s="156"/>
      <c r="F3" s="156"/>
      <c r="G3" s="156"/>
      <c r="H3" s="156"/>
      <c r="I3" s="156"/>
      <c r="J3" s="156"/>
    </row>
    <row r="4" spans="1:10" x14ac:dyDescent="0.25">
      <c r="A4" s="156"/>
      <c r="B4" s="156"/>
      <c r="C4" s="156"/>
      <c r="D4" s="156"/>
      <c r="E4" s="156"/>
      <c r="F4" s="156"/>
      <c r="G4" s="156"/>
      <c r="H4" s="156"/>
      <c r="I4" s="156"/>
      <c r="J4" s="156"/>
    </row>
    <row r="5" spans="1:10" x14ac:dyDescent="0.25">
      <c r="A5" s="156"/>
      <c r="B5" s="156"/>
      <c r="C5" s="156"/>
      <c r="D5" s="156"/>
      <c r="E5" s="156"/>
      <c r="F5" s="156"/>
      <c r="G5" s="156"/>
      <c r="H5" s="156"/>
      <c r="I5" s="156"/>
      <c r="J5" s="156"/>
    </row>
    <row r="7" spans="1:10" x14ac:dyDescent="0.25">
      <c r="A7" s="76"/>
      <c r="B7" s="76" t="s">
        <v>61</v>
      </c>
      <c r="C7" s="87"/>
      <c r="D7" s="87"/>
      <c r="E7" s="87"/>
      <c r="F7" s="87"/>
      <c r="G7" s="87"/>
      <c r="H7" s="87"/>
      <c r="I7" s="87"/>
      <c r="J7" s="87"/>
    </row>
    <row r="9" spans="1:10" ht="20" x14ac:dyDescent="0.4">
      <c r="A9" s="87"/>
      <c r="B9" s="87"/>
      <c r="C9" s="87"/>
      <c r="D9" s="87"/>
      <c r="E9" s="75"/>
      <c r="F9" s="88" t="s">
        <v>22</v>
      </c>
      <c r="G9" s="75"/>
      <c r="H9" s="75"/>
      <c r="I9" s="87"/>
      <c r="J9" s="87"/>
    </row>
    <row r="12" spans="1:10" x14ac:dyDescent="0.25">
      <c r="A12" s="77"/>
      <c r="B12" s="77" t="s">
        <v>18</v>
      </c>
      <c r="C12" s="77"/>
      <c r="D12" s="77"/>
      <c r="E12" s="77"/>
      <c r="F12" s="77"/>
      <c r="G12" s="77"/>
      <c r="H12" s="77"/>
      <c r="I12" s="77"/>
      <c r="J12" s="77"/>
    </row>
    <row r="13" spans="1:10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</row>
    <row r="14" spans="1:10" ht="12" x14ac:dyDescent="0.3">
      <c r="A14" s="77"/>
      <c r="B14" s="79" t="s">
        <v>19</v>
      </c>
      <c r="C14" s="77"/>
      <c r="D14" s="77"/>
      <c r="E14" s="77"/>
      <c r="F14" s="77"/>
      <c r="G14" s="77"/>
      <c r="H14" s="77"/>
      <c r="I14" s="77"/>
      <c r="J14" s="77"/>
    </row>
    <row r="15" spans="1:10" x14ac:dyDescent="0.25">
      <c r="A15" s="77"/>
      <c r="B15" s="80" t="s">
        <v>20</v>
      </c>
      <c r="C15" s="81" t="s">
        <v>21</v>
      </c>
      <c r="D15" s="77"/>
      <c r="E15" s="77"/>
      <c r="F15" s="77"/>
      <c r="G15" s="77"/>
      <c r="H15" s="77"/>
      <c r="I15" s="77"/>
      <c r="J15" s="77"/>
    </row>
    <row r="16" spans="1:10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3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9" t="s">
        <v>198</v>
      </c>
      <c r="K17" s="75"/>
      <c r="L17" s="75"/>
      <c r="M17" s="75"/>
    </row>
    <row r="21" spans="1:13" ht="12" thickBot="1" x14ac:dyDescent="0.3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ht="12" thickTop="1" x14ac:dyDescent="0.25">
      <c r="A22" s="157" t="s">
        <v>188</v>
      </c>
      <c r="B22" s="158"/>
      <c r="C22" s="158"/>
      <c r="D22" s="158"/>
      <c r="E22" s="158"/>
      <c r="F22" s="158"/>
      <c r="G22" s="158"/>
      <c r="H22" s="158"/>
      <c r="I22" s="158"/>
      <c r="J22" s="159"/>
      <c r="K22" s="87"/>
      <c r="L22" s="87"/>
      <c r="M22" s="87"/>
    </row>
    <row r="23" spans="1:13" x14ac:dyDescent="0.25">
      <c r="A23" s="160"/>
      <c r="B23" s="161"/>
      <c r="C23" s="161"/>
      <c r="D23" s="161"/>
      <c r="E23" s="161"/>
      <c r="F23" s="161"/>
      <c r="G23" s="161"/>
      <c r="H23" s="161"/>
      <c r="I23" s="161"/>
      <c r="J23" s="162"/>
      <c r="K23" s="87"/>
      <c r="L23" s="87"/>
      <c r="M23" s="87"/>
    </row>
    <row r="24" spans="1:13" x14ac:dyDescent="0.25">
      <c r="A24" s="160"/>
      <c r="B24" s="161"/>
      <c r="C24" s="161"/>
      <c r="D24" s="161"/>
      <c r="E24" s="161"/>
      <c r="F24" s="161"/>
      <c r="G24" s="161"/>
      <c r="H24" s="161"/>
      <c r="I24" s="161"/>
      <c r="J24" s="162"/>
      <c r="K24" s="87"/>
      <c r="L24" s="87"/>
      <c r="M24" s="87"/>
    </row>
    <row r="25" spans="1:13" x14ac:dyDescent="0.25">
      <c r="A25" s="160"/>
      <c r="B25" s="161"/>
      <c r="C25" s="161"/>
      <c r="D25" s="161"/>
      <c r="E25" s="161"/>
      <c r="F25" s="161"/>
      <c r="G25" s="161"/>
      <c r="H25" s="161"/>
      <c r="I25" s="161"/>
      <c r="J25" s="162"/>
      <c r="K25" s="87"/>
      <c r="L25" s="87"/>
      <c r="M25" s="87"/>
    </row>
    <row r="26" spans="1:13" x14ac:dyDescent="0.25">
      <c r="A26" s="160"/>
      <c r="B26" s="161"/>
      <c r="C26" s="161"/>
      <c r="D26" s="161"/>
      <c r="E26" s="161"/>
      <c r="F26" s="161"/>
      <c r="G26" s="161"/>
      <c r="H26" s="161"/>
      <c r="I26" s="161"/>
      <c r="J26" s="162"/>
      <c r="K26" s="87"/>
      <c r="L26" s="87"/>
      <c r="M26" s="87"/>
    </row>
    <row r="27" spans="1:13" x14ac:dyDescent="0.25">
      <c r="A27" s="160"/>
      <c r="B27" s="161"/>
      <c r="C27" s="161"/>
      <c r="D27" s="161"/>
      <c r="E27" s="161"/>
      <c r="F27" s="161"/>
      <c r="G27" s="161"/>
      <c r="H27" s="161"/>
      <c r="I27" s="161"/>
      <c r="J27" s="162"/>
      <c r="K27" s="87"/>
      <c r="L27" s="87"/>
      <c r="M27" s="87"/>
    </row>
    <row r="28" spans="1:13" ht="12" thickBot="1" x14ac:dyDescent="0.3">
      <c r="A28" s="163"/>
      <c r="B28" s="164"/>
      <c r="C28" s="164"/>
      <c r="D28" s="164"/>
      <c r="E28" s="164"/>
      <c r="F28" s="164"/>
      <c r="G28" s="164"/>
      <c r="H28" s="164"/>
      <c r="I28" s="164"/>
      <c r="J28" s="165"/>
      <c r="K28" s="87"/>
      <c r="L28" s="87"/>
      <c r="M28" s="87"/>
    </row>
    <row r="29" spans="1:13" ht="12" thickTop="1" x14ac:dyDescent="0.25">
      <c r="A29" s="87"/>
      <c r="B29" s="86"/>
      <c r="C29" s="87"/>
      <c r="D29" s="87"/>
      <c r="E29" s="87"/>
      <c r="F29" s="87"/>
      <c r="G29" s="87"/>
      <c r="H29" s="87"/>
      <c r="I29" s="87"/>
      <c r="J29" s="86"/>
      <c r="K29" s="87"/>
      <c r="L29" s="87"/>
      <c r="M29" s="87"/>
    </row>
  </sheetData>
  <mergeCells count="2">
    <mergeCell ref="A1:J5"/>
    <mergeCell ref="A22:J28"/>
  </mergeCells>
  <hyperlinks>
    <hyperlink ref="C15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X74"/>
  <sheetViews>
    <sheetView showGridLines="0" topLeftCell="A7" zoomScaleNormal="100" workbookViewId="0">
      <selection activeCell="P26" sqref="P26"/>
    </sheetView>
  </sheetViews>
  <sheetFormatPr defaultColWidth="9.1796875" defaultRowHeight="11.5" x14ac:dyDescent="0.25"/>
  <cols>
    <col min="1" max="1" width="3.453125" style="2" customWidth="1"/>
    <col min="2" max="2" width="15.7265625" style="2" customWidth="1"/>
    <col min="3" max="3" width="24.1796875" style="2" customWidth="1"/>
    <col min="4" max="18" width="9.453125" style="2" customWidth="1"/>
    <col min="19" max="19" width="9.1796875" style="2" customWidth="1"/>
    <col min="20" max="21" width="9.453125" style="2" customWidth="1"/>
    <col min="22" max="23" width="12.1796875" style="2" bestFit="1" customWidth="1"/>
    <col min="24" max="16384" width="9.1796875" style="2"/>
  </cols>
  <sheetData>
    <row r="1" spans="2:24" s="123" customFormat="1" x14ac:dyDescent="0.25">
      <c r="G1" s="124"/>
      <c r="I1" s="125"/>
      <c r="J1" s="125"/>
      <c r="K1" s="124"/>
      <c r="L1" s="124"/>
      <c r="M1" s="124"/>
    </row>
    <row r="2" spans="2:24" s="123" customFormat="1" ht="14" x14ac:dyDescent="0.3">
      <c r="C2" s="126" t="s">
        <v>202</v>
      </c>
      <c r="D2" s="127"/>
      <c r="E2" s="127"/>
      <c r="G2" s="124"/>
      <c r="I2" s="125"/>
      <c r="J2" s="125"/>
      <c r="K2" s="124"/>
      <c r="L2" s="124"/>
      <c r="M2" s="124"/>
      <c r="V2" s="128"/>
      <c r="W2" s="129"/>
      <c r="X2" s="128"/>
    </row>
    <row r="3" spans="2:24" s="123" customFormat="1" ht="13.5" x14ac:dyDescent="0.25">
      <c r="C3" s="130" t="s">
        <v>190</v>
      </c>
      <c r="D3" s="130"/>
      <c r="E3" s="130"/>
      <c r="G3" s="124"/>
      <c r="H3" s="124"/>
      <c r="I3" s="124"/>
      <c r="J3" s="124"/>
      <c r="K3" s="124"/>
      <c r="L3" s="124"/>
      <c r="M3" s="124"/>
      <c r="V3" s="130"/>
      <c r="X3" s="130"/>
    </row>
    <row r="4" spans="2:24" s="123" customFormat="1" x14ac:dyDescent="0.25">
      <c r="C4" s="130"/>
      <c r="D4" s="130"/>
      <c r="E4" s="130"/>
      <c r="G4" s="124"/>
      <c r="H4" s="124"/>
      <c r="I4" s="124"/>
      <c r="J4" s="124"/>
      <c r="K4" s="124"/>
      <c r="L4" s="124"/>
      <c r="M4" s="124"/>
      <c r="V4" s="130"/>
      <c r="X4" s="130"/>
    </row>
    <row r="5" spans="2:24" x14ac:dyDescent="0.25">
      <c r="B5" s="5"/>
      <c r="C5" s="5"/>
      <c r="D5" s="60">
        <v>2000</v>
      </c>
      <c r="E5" s="60">
        <v>2001</v>
      </c>
      <c r="F5" s="60">
        <v>2002</v>
      </c>
      <c r="G5" s="60">
        <v>2003</v>
      </c>
      <c r="H5" s="60">
        <v>2004</v>
      </c>
      <c r="I5" s="60">
        <v>2005</v>
      </c>
      <c r="J5" s="60">
        <v>2006</v>
      </c>
      <c r="K5" s="60">
        <v>2007</v>
      </c>
      <c r="L5" s="60">
        <v>2008</v>
      </c>
      <c r="M5" s="60">
        <v>2009</v>
      </c>
      <c r="N5" s="60">
        <v>2010</v>
      </c>
      <c r="O5" s="60">
        <v>2011</v>
      </c>
      <c r="P5" s="60">
        <v>2012</v>
      </c>
      <c r="Q5" s="60">
        <v>2013</v>
      </c>
      <c r="R5" s="60">
        <v>2014</v>
      </c>
      <c r="S5" s="60">
        <v>2015</v>
      </c>
      <c r="T5" s="60">
        <v>2016</v>
      </c>
      <c r="U5" s="60">
        <v>2017</v>
      </c>
    </row>
    <row r="6" spans="2:24" x14ac:dyDescent="0.25">
      <c r="B6" s="7" t="s">
        <v>25</v>
      </c>
      <c r="C6" s="7" t="s">
        <v>3</v>
      </c>
      <c r="D6" s="90">
        <f>env_ac_mfa_EU28!E60</f>
        <v>0.32600000000000001</v>
      </c>
      <c r="E6" s="90">
        <f>env_ac_mfa_EU28!F60</f>
        <v>0.33900000000000002</v>
      </c>
      <c r="F6" s="90">
        <f>env_ac_mfa_EU28!G60</f>
        <v>0.35399999999999998</v>
      </c>
      <c r="G6" s="90">
        <f>env_ac_mfa_EU28!H60</f>
        <v>0.34899999999999998</v>
      </c>
      <c r="H6" s="90">
        <f>env_ac_mfa_EU28!I60</f>
        <v>0.35499999999999998</v>
      </c>
      <c r="I6" s="90">
        <f>env_ac_mfa_EU28!J60</f>
        <v>0.35599999999999998</v>
      </c>
      <c r="J6" s="90">
        <f>env_ac_mfa_EU28!K60</f>
        <v>0.35799999999999998</v>
      </c>
      <c r="K6" s="90">
        <f>env_ac_mfa_EU28!L60</f>
        <v>0.38600000000000001</v>
      </c>
      <c r="L6" s="90">
        <f>env_ac_mfa_EU28!M60</f>
        <v>0.374</v>
      </c>
      <c r="M6" s="90">
        <f>env_ac_mfa_EU28!N60</f>
        <v>0.312</v>
      </c>
      <c r="N6" s="90">
        <f>env_ac_mfa_EU28!O60</f>
        <v>0.32500000000000001</v>
      </c>
      <c r="O6" s="90">
        <f>env_ac_mfa_EU28!P60</f>
        <v>0.34100000000000003</v>
      </c>
      <c r="P6" s="90">
        <f>env_ac_mfa_EU28!Q60</f>
        <v>0.33800000000000002</v>
      </c>
      <c r="Q6" s="90">
        <f>env_ac_mfa_EU28!R60</f>
        <v>0.35</v>
      </c>
      <c r="R6" s="90">
        <f>env_ac_mfa_EU28!S60</f>
        <v>0.376</v>
      </c>
      <c r="S6" s="90">
        <f>env_ac_mfa_EU28!T60</f>
        <v>0.375</v>
      </c>
      <c r="T6" s="90">
        <f>env_ac_mfa_EU28!U60</f>
        <v>0.38500000000000001</v>
      </c>
      <c r="U6" s="90">
        <f>env_ac_mfa_EU28!V60</f>
        <v>0.39700000000000002</v>
      </c>
    </row>
    <row r="7" spans="2:24" x14ac:dyDescent="0.25">
      <c r="B7" s="8"/>
      <c r="C7" s="8" t="s">
        <v>4</v>
      </c>
      <c r="D7" s="91">
        <f>env_ac_mfa_EU28!E65</f>
        <v>0.50800000000000001</v>
      </c>
      <c r="E7" s="91">
        <f>env_ac_mfa_EU28!F65</f>
        <v>0.48599999999999999</v>
      </c>
      <c r="F7" s="91">
        <f>env_ac_mfa_EU28!G65</f>
        <v>0.48199999999999998</v>
      </c>
      <c r="G7" s="91">
        <f>env_ac_mfa_EU28!H65</f>
        <v>0.51900000000000002</v>
      </c>
      <c r="H7" s="91">
        <f>env_ac_mfa_EU28!I65</f>
        <v>0.56399999999999995</v>
      </c>
      <c r="I7" s="91">
        <f>env_ac_mfa_EU28!J65</f>
        <v>0.58199999999999996</v>
      </c>
      <c r="J7" s="91">
        <f>env_ac_mfa_EU28!K65</f>
        <v>0.59399999999999997</v>
      </c>
      <c r="K7" s="91">
        <f>env_ac_mfa_EU28!L65</f>
        <v>0.60799999999999998</v>
      </c>
      <c r="L7" s="91">
        <f>env_ac_mfa_EU28!M65</f>
        <v>0.58099999999999996</v>
      </c>
      <c r="M7" s="91">
        <f>env_ac_mfa_EU28!N65</f>
        <v>0.34200000000000003</v>
      </c>
      <c r="N7" s="91">
        <f>env_ac_mfa_EU28!O65</f>
        <v>0.46300000000000002</v>
      </c>
      <c r="O7" s="91">
        <f>env_ac_mfa_EU28!P65</f>
        <v>0.48299999999999998</v>
      </c>
      <c r="P7" s="91">
        <f>env_ac_mfa_EU28!Q65</f>
        <v>0.434</v>
      </c>
      <c r="Q7" s="91">
        <f>env_ac_mfa_EU28!R65</f>
        <v>0.46200000000000002</v>
      </c>
      <c r="R7" s="91">
        <f>env_ac_mfa_EU28!S65</f>
        <v>0.47699999999999998</v>
      </c>
      <c r="S7" s="91">
        <f>env_ac_mfa_EU28!T65</f>
        <v>0.48599999999999999</v>
      </c>
      <c r="T7" s="91">
        <f>env_ac_mfa_EU28!U65</f>
        <v>0.48</v>
      </c>
      <c r="U7" s="91">
        <f>env_ac_mfa_EU28!V65</f>
        <v>0.49099999999999999</v>
      </c>
    </row>
    <row r="8" spans="2:24" x14ac:dyDescent="0.25">
      <c r="B8" s="8"/>
      <c r="C8" s="8" t="s">
        <v>30</v>
      </c>
      <c r="D8" s="91">
        <f>env_ac_mfa_EU28!E70</f>
        <v>0.157</v>
      </c>
      <c r="E8" s="91">
        <f>env_ac_mfa_EU28!F70</f>
        <v>0.16300000000000001</v>
      </c>
      <c r="F8" s="91">
        <f>env_ac_mfa_EU28!G70</f>
        <v>0.17</v>
      </c>
      <c r="G8" s="91">
        <f>env_ac_mfa_EU28!H70</f>
        <v>0.184</v>
      </c>
      <c r="H8" s="91">
        <f>env_ac_mfa_EU28!I70</f>
        <v>0.192</v>
      </c>
      <c r="I8" s="91">
        <f>env_ac_mfa_EU28!J70</f>
        <v>0.19700000000000001</v>
      </c>
      <c r="J8" s="91">
        <f>env_ac_mfa_EU28!K70</f>
        <v>0.2</v>
      </c>
      <c r="K8" s="91">
        <f>env_ac_mfa_EU28!L70</f>
        <v>0.22</v>
      </c>
      <c r="L8" s="91">
        <f>env_ac_mfa_EU28!M70</f>
        <v>0.19900000000000001</v>
      </c>
      <c r="M8" s="91">
        <f>env_ac_mfa_EU28!N70</f>
        <v>0.14599999999999999</v>
      </c>
      <c r="N8" s="91">
        <f>env_ac_mfa_EU28!O70</f>
        <v>0.17599999999999999</v>
      </c>
      <c r="O8" s="91">
        <f>env_ac_mfa_EU28!P70</f>
        <v>0.186</v>
      </c>
      <c r="P8" s="91">
        <f>env_ac_mfa_EU28!Q70</f>
        <v>0.153</v>
      </c>
      <c r="Q8" s="91">
        <f>env_ac_mfa_EU28!R70</f>
        <v>0.14599999999999999</v>
      </c>
      <c r="R8" s="91">
        <f>env_ac_mfa_EU28!S70</f>
        <v>0.152</v>
      </c>
      <c r="S8" s="91">
        <f>env_ac_mfa_EU28!T70</f>
        <v>0.156</v>
      </c>
      <c r="T8" s="91">
        <f>env_ac_mfa_EU28!U70</f>
        <v>0.16500000000000001</v>
      </c>
      <c r="U8" s="91">
        <f>env_ac_mfa_EU28!V70</f>
        <v>0.18099999999999999</v>
      </c>
    </row>
    <row r="9" spans="2:24" x14ac:dyDescent="0.25">
      <c r="B9" s="39"/>
      <c r="C9" s="39" t="s">
        <v>6</v>
      </c>
      <c r="D9" s="92">
        <f>env_ac_mfa_EU28!E75</f>
        <v>1.982</v>
      </c>
      <c r="E9" s="92">
        <f>env_ac_mfa_EU28!F75</f>
        <v>2.0699999999999998</v>
      </c>
      <c r="F9" s="92">
        <f>env_ac_mfa_EU28!G75</f>
        <v>2.0659999999999998</v>
      </c>
      <c r="G9" s="92">
        <f>env_ac_mfa_EU28!H75</f>
        <v>2.1840000000000002</v>
      </c>
      <c r="H9" s="92">
        <f>env_ac_mfa_EU28!I75</f>
        <v>2.2629999999999999</v>
      </c>
      <c r="I9" s="92">
        <f>env_ac_mfa_EU28!J75</f>
        <v>2.3180000000000001</v>
      </c>
      <c r="J9" s="92">
        <f>env_ac_mfa_EU28!K75</f>
        <v>2.391</v>
      </c>
      <c r="K9" s="92">
        <f>env_ac_mfa_EU28!L75</f>
        <v>2.3559999999999999</v>
      </c>
      <c r="L9" s="92">
        <f>env_ac_mfa_EU28!M75</f>
        <v>2.3780000000000001</v>
      </c>
      <c r="M9" s="92">
        <f>env_ac_mfa_EU28!N75</f>
        <v>2.2000000000000002</v>
      </c>
      <c r="N9" s="92">
        <f>env_ac_mfa_EU28!O75</f>
        <v>2.2189999999999999</v>
      </c>
      <c r="O9" s="92">
        <f>env_ac_mfa_EU28!P75</f>
        <v>2.2389999999999999</v>
      </c>
      <c r="P9" s="92">
        <f>env_ac_mfa_EU28!Q75</f>
        <v>2.25</v>
      </c>
      <c r="Q9" s="92">
        <f>env_ac_mfa_EU28!R75</f>
        <v>2.1680000000000001</v>
      </c>
      <c r="R9" s="92">
        <f>env_ac_mfa_EU28!S75</f>
        <v>2.1360000000000001</v>
      </c>
      <c r="S9" s="92">
        <f>env_ac_mfa_EU28!T75</f>
        <v>2.2090000000000001</v>
      </c>
      <c r="T9" s="92">
        <f>env_ac_mfa_EU28!U75</f>
        <v>2.1960000000000002</v>
      </c>
      <c r="U9" s="92">
        <f>env_ac_mfa_EU28!V75</f>
        <v>2.2349999999999999</v>
      </c>
    </row>
    <row r="10" spans="2:24" x14ac:dyDescent="0.25">
      <c r="B10" s="41"/>
      <c r="C10" s="42" t="s">
        <v>17</v>
      </c>
      <c r="D10" s="93">
        <f>env_ac_mfa_EU28!E80+env_ac_mfa_EU28!E85</f>
        <v>6.7000000000000004E-2</v>
      </c>
      <c r="E10" s="93">
        <f>env_ac_mfa_EU28!F80+env_ac_mfa_EU28!F85</f>
        <v>6.3E-2</v>
      </c>
      <c r="F10" s="93">
        <f>env_ac_mfa_EU28!G80+env_ac_mfa_EU28!G85</f>
        <v>7.2999999999999995E-2</v>
      </c>
      <c r="G10" s="93">
        <f>env_ac_mfa_EU28!H80+env_ac_mfa_EU28!H85</f>
        <v>8.3000000000000004E-2</v>
      </c>
      <c r="H10" s="93">
        <f>env_ac_mfa_EU28!I80+env_ac_mfa_EU28!I85</f>
        <v>9.7000000000000003E-2</v>
      </c>
      <c r="I10" s="93">
        <f>env_ac_mfa_EU28!J80+env_ac_mfa_EU28!J85</f>
        <v>8.6999999999999994E-2</v>
      </c>
      <c r="J10" s="93">
        <f>env_ac_mfa_EU28!K80+env_ac_mfa_EU28!K85</f>
        <v>8.8999999999999996E-2</v>
      </c>
      <c r="K10" s="93">
        <f>env_ac_mfa_EU28!L80+env_ac_mfa_EU28!L85</f>
        <v>0.1</v>
      </c>
      <c r="L10" s="93">
        <f>env_ac_mfa_EU28!M80+env_ac_mfa_EU28!M85</f>
        <v>0.10100000000000001</v>
      </c>
      <c r="M10" s="93">
        <f>env_ac_mfa_EU28!N80+env_ac_mfa_EU28!N85</f>
        <v>8.7999999999999995E-2</v>
      </c>
      <c r="N10" s="93">
        <f>env_ac_mfa_EU28!O80+env_ac_mfa_EU28!O85</f>
        <v>9.9000000000000005E-2</v>
      </c>
      <c r="O10" s="93">
        <f>env_ac_mfa_EU28!P80+env_ac_mfa_EU28!P85</f>
        <v>0.10200000000000001</v>
      </c>
      <c r="P10" s="93">
        <f>env_ac_mfa_EU28!Q80+env_ac_mfa_EU28!Q85</f>
        <v>9.5000000000000001E-2</v>
      </c>
      <c r="Q10" s="93">
        <f>env_ac_mfa_EU28!R80+env_ac_mfa_EU28!R85</f>
        <v>0.105</v>
      </c>
      <c r="R10" s="93">
        <f>env_ac_mfa_EU28!S80+env_ac_mfa_EU28!S85</f>
        <v>0.108</v>
      </c>
      <c r="S10" s="93">
        <f>env_ac_mfa_EU28!T80+env_ac_mfa_EU28!T85</f>
        <v>0.107</v>
      </c>
      <c r="T10" s="93">
        <f>env_ac_mfa_EU28!U80+env_ac_mfa_EU28!U85</f>
        <v>0.11600000000000001</v>
      </c>
      <c r="U10" s="93">
        <f>env_ac_mfa_EU28!V80+env_ac_mfa_EU28!V85</f>
        <v>0.126</v>
      </c>
    </row>
    <row r="11" spans="2:24" x14ac:dyDescent="0.25">
      <c r="B11" s="27" t="s">
        <v>26</v>
      </c>
      <c r="C11" s="27" t="s">
        <v>3</v>
      </c>
      <c r="D11" s="94">
        <f>-1*env_ac_mfa_EU28!E61</f>
        <v>-0.20499999999999999</v>
      </c>
      <c r="E11" s="94">
        <f>-1*env_ac_mfa_EU28!F61</f>
        <v>-0.189</v>
      </c>
      <c r="F11" s="94">
        <f>-1*env_ac_mfa_EU28!G61</f>
        <v>-0.19900000000000001</v>
      </c>
      <c r="G11" s="94">
        <f>-1*env_ac_mfa_EU28!H61</f>
        <v>-0.20799999999999999</v>
      </c>
      <c r="H11" s="94">
        <f>-1*env_ac_mfa_EU28!I61</f>
        <v>-0.20200000000000001</v>
      </c>
      <c r="I11" s="94">
        <f>-1*env_ac_mfa_EU28!J61</f>
        <v>-0.22900000000000001</v>
      </c>
      <c r="J11" s="94">
        <f>-1*env_ac_mfa_EU28!K61</f>
        <v>-0.245</v>
      </c>
      <c r="K11" s="94">
        <f>-1*env_ac_mfa_EU28!L61</f>
        <v>-0.222</v>
      </c>
      <c r="L11" s="94">
        <f>-1*env_ac_mfa_EU28!M61</f>
        <v>-0.246</v>
      </c>
      <c r="M11" s="94">
        <f>-1*env_ac_mfa_EU28!N61</f>
        <v>-0.24</v>
      </c>
      <c r="N11" s="94">
        <f>-1*env_ac_mfa_EU28!O61</f>
        <v>-0.26700000000000002</v>
      </c>
      <c r="O11" s="94">
        <f>-1*env_ac_mfa_EU28!P61</f>
        <v>-0.27100000000000002</v>
      </c>
      <c r="P11" s="94">
        <f>-1*env_ac_mfa_EU28!Q61</f>
        <v>-0.27800000000000002</v>
      </c>
      <c r="Q11" s="94">
        <f>-1*env_ac_mfa_EU28!R61</f>
        <v>-0.308</v>
      </c>
      <c r="R11" s="94">
        <f>-1*env_ac_mfa_EU28!S61</f>
        <v>-0.32300000000000001</v>
      </c>
      <c r="S11" s="94">
        <f>-1*env_ac_mfa_EU28!T61</f>
        <v>-0.33900000000000002</v>
      </c>
      <c r="T11" s="94">
        <f>-1*env_ac_mfa_EU28!U61</f>
        <v>-0.34</v>
      </c>
      <c r="U11" s="94">
        <f>-1*env_ac_mfa_EU28!V61</f>
        <v>-0.32600000000000001</v>
      </c>
    </row>
    <row r="12" spans="2:24" x14ac:dyDescent="0.25">
      <c r="B12" s="8"/>
      <c r="C12" s="8" t="s">
        <v>4</v>
      </c>
      <c r="D12" s="91">
        <f>-1*env_ac_mfa_EU28!E66</f>
        <v>-0.156</v>
      </c>
      <c r="E12" s="91">
        <f>-1*env_ac_mfa_EU28!F66</f>
        <v>-0.154</v>
      </c>
      <c r="F12" s="91">
        <f>-1*env_ac_mfa_EU28!G66</f>
        <v>-0.17100000000000001</v>
      </c>
      <c r="G12" s="91">
        <f>-1*env_ac_mfa_EU28!H66</f>
        <v>-0.183</v>
      </c>
      <c r="H12" s="91">
        <f>-1*env_ac_mfa_EU28!I66</f>
        <v>-0.19700000000000001</v>
      </c>
      <c r="I12" s="91">
        <f>-1*env_ac_mfa_EU28!J66</f>
        <v>-0.20499999999999999</v>
      </c>
      <c r="J12" s="91">
        <f>-1*env_ac_mfa_EU28!K66</f>
        <v>-0.21299999999999999</v>
      </c>
      <c r="K12" s="91">
        <f>-1*env_ac_mfa_EU28!L66</f>
        <v>-0.217</v>
      </c>
      <c r="L12" s="91">
        <f>-1*env_ac_mfa_EU28!M66</f>
        <v>-0.22700000000000001</v>
      </c>
      <c r="M12" s="91">
        <f>-1*env_ac_mfa_EU28!N66</f>
        <v>-0.20200000000000001</v>
      </c>
      <c r="N12" s="91">
        <f>-1*env_ac_mfa_EU28!O66</f>
        <v>-0.22800000000000001</v>
      </c>
      <c r="O12" s="91">
        <f>-1*env_ac_mfa_EU28!P66</f>
        <v>-0.249</v>
      </c>
      <c r="P12" s="91">
        <f>-1*env_ac_mfa_EU28!Q66</f>
        <v>-0.26100000000000001</v>
      </c>
      <c r="Q12" s="91">
        <f>-1*env_ac_mfa_EU28!R66</f>
        <v>-0.25600000000000001</v>
      </c>
      <c r="R12" s="91">
        <f>-1*env_ac_mfa_EU28!S66</f>
        <v>-0.248</v>
      </c>
      <c r="S12" s="91">
        <f>-1*env_ac_mfa_EU28!T66</f>
        <v>-0.223</v>
      </c>
      <c r="T12" s="91">
        <f>-1*env_ac_mfa_EU28!U66</f>
        <v>-0.22600000000000001</v>
      </c>
      <c r="U12" s="91">
        <f>-1*env_ac_mfa_EU28!V66</f>
        <v>-0.24</v>
      </c>
    </row>
    <row r="13" spans="2:24" x14ac:dyDescent="0.25">
      <c r="B13" s="39"/>
      <c r="C13" s="39" t="s">
        <v>30</v>
      </c>
      <c r="D13" s="92">
        <f>-1*env_ac_mfa_EU28!E71</f>
        <v>-0.122</v>
      </c>
      <c r="E13" s="92">
        <f>-1*env_ac_mfa_EU28!F71</f>
        <v>-0.122</v>
      </c>
      <c r="F13" s="92">
        <f>-1*env_ac_mfa_EU28!G71</f>
        <v>-0.123</v>
      </c>
      <c r="G13" s="92">
        <f>-1*env_ac_mfa_EU28!H71</f>
        <v>-0.125</v>
      </c>
      <c r="H13" s="92">
        <f>-1*env_ac_mfa_EU28!I71</f>
        <v>-0.13</v>
      </c>
      <c r="I13" s="92">
        <f>-1*env_ac_mfa_EU28!J71</f>
        <v>-0.13800000000000001</v>
      </c>
      <c r="J13" s="92">
        <f>-1*env_ac_mfa_EU28!K71</f>
        <v>-0.13500000000000001</v>
      </c>
      <c r="K13" s="92">
        <f>-1*env_ac_mfa_EU28!L71</f>
        <v>-0.13300000000000001</v>
      </c>
      <c r="L13" s="92">
        <f>-1*env_ac_mfa_EU28!M71</f>
        <v>-0.13400000000000001</v>
      </c>
      <c r="M13" s="92">
        <f>-1*env_ac_mfa_EU28!N71</f>
        <v>-0.122</v>
      </c>
      <c r="N13" s="92">
        <f>-1*env_ac_mfa_EU28!O71</f>
        <v>-0.14099999999999999</v>
      </c>
      <c r="O13" s="92">
        <f>-1*env_ac_mfa_EU28!P71</f>
        <v>-0.14599999999999999</v>
      </c>
      <c r="P13" s="92">
        <f>-1*env_ac_mfa_EU28!Q71</f>
        <v>-0.16400000000000001</v>
      </c>
      <c r="Q13" s="92">
        <f>-1*env_ac_mfa_EU28!R71</f>
        <v>-0.17599999999999999</v>
      </c>
      <c r="R13" s="92">
        <f>-1*env_ac_mfa_EU28!S71</f>
        <v>-0.18099999999999999</v>
      </c>
      <c r="S13" s="92">
        <f>-1*env_ac_mfa_EU28!T71</f>
        <v>-0.17699999999999999</v>
      </c>
      <c r="T13" s="92">
        <f>-1*env_ac_mfa_EU28!U71</f>
        <v>-0.17299999999999999</v>
      </c>
      <c r="U13" s="92">
        <f>-1*env_ac_mfa_EU28!V71</f>
        <v>-0.17399999999999999</v>
      </c>
    </row>
    <row r="14" spans="2:24" x14ac:dyDescent="0.25">
      <c r="B14" s="40"/>
      <c r="C14" s="40" t="s">
        <v>6</v>
      </c>
      <c r="D14" s="95">
        <f>-1*env_ac_mfa_EU28!E76</f>
        <v>-0.28999999999999998</v>
      </c>
      <c r="E14" s="95">
        <f>-1*env_ac_mfa_EU28!F76</f>
        <v>-0.27</v>
      </c>
      <c r="F14" s="95">
        <f>-1*env_ac_mfa_EU28!G76</f>
        <v>-0.29099999999999998</v>
      </c>
      <c r="G14" s="95">
        <f>-1*env_ac_mfa_EU28!H76</f>
        <v>-0.308</v>
      </c>
      <c r="H14" s="95">
        <f>-1*env_ac_mfa_EU28!I76</f>
        <v>-0.32600000000000001</v>
      </c>
      <c r="I14" s="95">
        <f>-1*env_ac_mfa_EU28!J76</f>
        <v>-0.33500000000000002</v>
      </c>
      <c r="J14" s="95">
        <f>-1*env_ac_mfa_EU28!K76</f>
        <v>-0.34300000000000003</v>
      </c>
      <c r="K14" s="95">
        <f>-1*env_ac_mfa_EU28!L76</f>
        <v>-0.379</v>
      </c>
      <c r="L14" s="95">
        <f>-1*env_ac_mfa_EU28!M76</f>
        <v>-0.38200000000000001</v>
      </c>
      <c r="M14" s="95">
        <f>-1*env_ac_mfa_EU28!N76</f>
        <v>-0.377</v>
      </c>
      <c r="N14" s="95">
        <f>-1*env_ac_mfa_EU28!O76</f>
        <v>-0.38800000000000001</v>
      </c>
      <c r="O14" s="95">
        <f>-1*env_ac_mfa_EU28!P76</f>
        <v>-0.38200000000000001</v>
      </c>
      <c r="P14" s="95">
        <f>-1*env_ac_mfa_EU28!Q76</f>
        <v>-0.42899999999999999</v>
      </c>
      <c r="Q14" s="95">
        <f>-1*env_ac_mfa_EU28!R76</f>
        <v>-0.438</v>
      </c>
      <c r="R14" s="95">
        <f>-1*env_ac_mfa_EU28!S76</f>
        <v>-0.42699999999999999</v>
      </c>
      <c r="S14" s="95">
        <f>-1*env_ac_mfa_EU28!T76</f>
        <v>-0.44700000000000001</v>
      </c>
      <c r="T14" s="95">
        <f>-1*env_ac_mfa_EU28!U76</f>
        <v>-0.48299999999999998</v>
      </c>
      <c r="U14" s="95">
        <f>-1*env_ac_mfa_EU28!V76</f>
        <v>-0.52500000000000002</v>
      </c>
    </row>
    <row r="15" spans="2:24" x14ac:dyDescent="0.25">
      <c r="B15" s="41"/>
      <c r="C15" s="42" t="s">
        <v>17</v>
      </c>
      <c r="D15" s="93">
        <f>-1*(env_ac_mfa_EU28!E81+env_ac_mfa_EU28!E86)</f>
        <v>-6.9000000000000006E-2</v>
      </c>
      <c r="E15" s="93">
        <f>-1*(env_ac_mfa_EU28!F81+env_ac_mfa_EU28!F86)</f>
        <v>-7.4999999999999997E-2</v>
      </c>
      <c r="F15" s="93">
        <f>-1*(env_ac_mfa_EU28!G81+env_ac_mfa_EU28!G86)</f>
        <v>-7.5999999999999998E-2</v>
      </c>
      <c r="G15" s="93">
        <f>-1*(env_ac_mfa_EU28!H81+env_ac_mfa_EU28!H86)</f>
        <v>-6.6000000000000003E-2</v>
      </c>
      <c r="H15" s="93">
        <f>-1*(env_ac_mfa_EU28!I81+env_ac_mfa_EU28!I86)</f>
        <v>-7.0000000000000007E-2</v>
      </c>
      <c r="I15" s="93">
        <f>-1*(env_ac_mfa_EU28!J81+env_ac_mfa_EU28!J86)</f>
        <v>-6.9000000000000006E-2</v>
      </c>
      <c r="J15" s="93">
        <f>-1*(env_ac_mfa_EU28!K81+env_ac_mfa_EU28!K86)</f>
        <v>-7.2999999999999995E-2</v>
      </c>
      <c r="K15" s="93">
        <f>-1*(env_ac_mfa_EU28!L81+env_ac_mfa_EU28!L86)</f>
        <v>-7.6999999999999999E-2</v>
      </c>
      <c r="L15" s="93">
        <f>-1*(env_ac_mfa_EU28!M81+env_ac_mfa_EU28!M86)</f>
        <v>-0.08</v>
      </c>
      <c r="M15" s="93">
        <f>-1*(env_ac_mfa_EU28!N81+env_ac_mfa_EU28!N86)</f>
        <v>-7.0999999999999994E-2</v>
      </c>
      <c r="N15" s="93">
        <f>-1*(env_ac_mfa_EU28!O81+env_ac_mfa_EU28!O86)</f>
        <v>-8.2000000000000003E-2</v>
      </c>
      <c r="O15" s="93">
        <f>-1*(env_ac_mfa_EU28!P81+env_ac_mfa_EU28!P86)</f>
        <v>-8.5000000000000006E-2</v>
      </c>
      <c r="P15" s="93">
        <f>-1*(env_ac_mfa_EU28!Q81+env_ac_mfa_EU28!Q86)</f>
        <v>-8.7999999999999995E-2</v>
      </c>
      <c r="Q15" s="93">
        <f>-1*(env_ac_mfa_EU28!R81+env_ac_mfa_EU28!R86)</f>
        <v>-9.0999999999999998E-2</v>
      </c>
      <c r="R15" s="93">
        <f>-1*(env_ac_mfa_EU28!S81+env_ac_mfa_EU28!S86)</f>
        <v>-9.2999999999999999E-2</v>
      </c>
      <c r="S15" s="93">
        <f>-1*(env_ac_mfa_EU28!T81+env_ac_mfa_EU28!T86)</f>
        <v>-9.1999999999999998E-2</v>
      </c>
      <c r="T15" s="93">
        <f>-1*(env_ac_mfa_EU28!U81+env_ac_mfa_EU28!U86)</f>
        <v>-9.1999999999999998E-2</v>
      </c>
      <c r="U15" s="93">
        <f>-1*(env_ac_mfa_EU28!V81+env_ac_mfa_EU28!V86)</f>
        <v>-0.1</v>
      </c>
    </row>
    <row r="16" spans="2:24" x14ac:dyDescent="0.25">
      <c r="B16" s="27"/>
      <c r="C16" s="27" t="s">
        <v>27</v>
      </c>
      <c r="D16" s="131">
        <f>nama_10_gdp!C12*1000000/demo_gind!C10</f>
        <v>5293.5738066586173</v>
      </c>
      <c r="E16" s="131">
        <f>nama_10_gdp!D12*1000000/demo_gind!D10</f>
        <v>5397.0842671198116</v>
      </c>
      <c r="F16" s="131">
        <f>nama_10_gdp!E12*1000000/demo_gind!E10</f>
        <v>5480.2828790569556</v>
      </c>
      <c r="G16" s="131">
        <f>nama_10_gdp!F12*1000000/demo_gind!F10</f>
        <v>5675.873575888394</v>
      </c>
      <c r="H16" s="131">
        <f>nama_10_gdp!G12*1000000/demo_gind!G10</f>
        <v>6134.3724118782993</v>
      </c>
      <c r="I16" s="131">
        <f>nama_10_gdp!H12*1000000/demo_gind!H10</f>
        <v>6531.1722820019295</v>
      </c>
      <c r="J16" s="131">
        <f>nama_10_gdp!I12*1000000/demo_gind!I10</f>
        <v>7163.8601539696529</v>
      </c>
      <c r="K16" s="131">
        <f>nama_10_gdp!J12*1000000/demo_gind!J10</f>
        <v>7569.722331566616</v>
      </c>
      <c r="L16" s="131">
        <f>nama_10_gdp!K12*1000000/demo_gind!K10</f>
        <v>7579.1886454806809</v>
      </c>
      <c r="M16" s="131">
        <f>nama_10_gdp!L12*1000000/demo_gind!L10</f>
        <v>6582.8923995522073</v>
      </c>
      <c r="N16" s="131">
        <f>nama_10_gdp!M12*1000000/demo_gind!M10</f>
        <v>7318.9250480257542</v>
      </c>
      <c r="O16" s="131">
        <f>nama_10_gdp!N12*1000000/demo_gind!N10</f>
        <v>7675.4010606910115</v>
      </c>
      <c r="P16" s="131">
        <f>nama_10_gdp!O12*1000000/demo_gind!O10</f>
        <v>7546.4254861470135</v>
      </c>
      <c r="Q16" s="131">
        <f>nama_10_gdp!P12*1000000/demo_gind!P10</f>
        <v>7607.8915567211307</v>
      </c>
      <c r="R16" s="131">
        <f>nama_10_gdp!Q12*1000000/demo_gind!Q10</f>
        <v>7936.4212361444606</v>
      </c>
      <c r="S16" s="131">
        <f>nama_10_gdp!R12*1000000/demo_gind!R10</f>
        <v>8367.9787998884349</v>
      </c>
      <c r="T16" s="131">
        <f>nama_10_gdp!S12*1000000/demo_gind!S10</f>
        <v>8728.1966526910583</v>
      </c>
      <c r="U16" s="131">
        <f>nama_10_gdp!T12*1000000/demo_gind!T10</f>
        <v>9185.0137247625225</v>
      </c>
    </row>
    <row r="17" spans="2:24" x14ac:dyDescent="0.25">
      <c r="B17" s="59"/>
      <c r="C17" s="59" t="s">
        <v>28</v>
      </c>
      <c r="D17" s="132">
        <f>nama_10_gdp!C11*-1000000/demo_gind!C10</f>
        <v>-5321.3038247686218</v>
      </c>
      <c r="E17" s="132">
        <f>nama_10_gdp!D11*-1000000/demo_gind!D10</f>
        <v>-5497.0511896607168</v>
      </c>
      <c r="F17" s="132">
        <f>nama_10_gdp!E11*-1000000/demo_gind!E10</f>
        <v>-5616.2757514159966</v>
      </c>
      <c r="G17" s="132">
        <f>nama_10_gdp!F11*-1000000/demo_gind!F10</f>
        <v>-5696.5432471187187</v>
      </c>
      <c r="H17" s="132">
        <f>nama_10_gdp!G11*-1000000/demo_gind!G10</f>
        <v>-6145.8237139303028</v>
      </c>
      <c r="I17" s="132">
        <f>nama_10_gdp!H11*-1000000/demo_gind!H10</f>
        <v>-6488.2514937011501</v>
      </c>
      <c r="J17" s="132">
        <f>nama_10_gdp!I11*-1000000/demo_gind!I10</f>
        <v>-7098.932593470905</v>
      </c>
      <c r="K17" s="132">
        <f>nama_10_gdp!J11*-1000000/demo_gind!J10</f>
        <v>-7470.1746994171635</v>
      </c>
      <c r="L17" s="132">
        <f>nama_10_gdp!K11*-1000000/demo_gind!K10</f>
        <v>-7497.9176611010189</v>
      </c>
      <c r="M17" s="132">
        <f>nama_10_gdp!L11*-1000000/demo_gind!L10</f>
        <v>-6456.3207590128177</v>
      </c>
      <c r="N17" s="132">
        <f>nama_10_gdp!M11*-1000000/demo_gind!M10</f>
        <v>-7275.982680776624</v>
      </c>
      <c r="O17" s="132">
        <f>nama_10_gdp!N11*-1000000/demo_gind!N10</f>
        <v>-7799.4302677221685</v>
      </c>
      <c r="P17" s="132">
        <f>nama_10_gdp!O11*-1000000/demo_gind!O10</f>
        <v>-7901.1727193152237</v>
      </c>
      <c r="Q17" s="132">
        <f>nama_10_gdp!P11*-1000000/demo_gind!P10</f>
        <v>-8007.6894816513322</v>
      </c>
      <c r="R17" s="132">
        <f>nama_10_gdp!Q11*-1000000/demo_gind!Q10</f>
        <v>-8295.1504763741759</v>
      </c>
      <c r="S17" s="132">
        <f>nama_10_gdp!R11*-1000000/demo_gind!R10</f>
        <v>-8765.3956948983032</v>
      </c>
      <c r="T17" s="132">
        <f>nama_10_gdp!S11*-1000000/demo_gind!S10</f>
        <v>-9000.7115256063826</v>
      </c>
      <c r="U17" s="132">
        <f>nama_10_gdp!T11*-1000000/demo_gind!T10</f>
        <v>-9477.9038508705817</v>
      </c>
    </row>
    <row r="20" spans="2:24" ht="13.5" x14ac:dyDescent="0.25">
      <c r="B20" s="166" t="s">
        <v>174</v>
      </c>
      <c r="C20" s="166"/>
      <c r="D20" s="166"/>
      <c r="E20" s="166"/>
    </row>
    <row r="21" spans="2:24" ht="16.5" customHeight="1" x14ac:dyDescent="0.3">
      <c r="B21" s="167" t="s">
        <v>29</v>
      </c>
      <c r="C21" s="167"/>
      <c r="D21" s="167"/>
      <c r="E21" s="167"/>
      <c r="F21" s="167"/>
    </row>
    <row r="23" spans="2:24" s="123" customFormat="1" x14ac:dyDescent="0.25">
      <c r="C23" s="130"/>
      <c r="D23" s="130"/>
      <c r="E23" s="130"/>
      <c r="G23" s="124"/>
      <c r="H23" s="124"/>
      <c r="I23" s="124"/>
      <c r="J23" s="124"/>
      <c r="K23" s="124"/>
      <c r="L23" s="124"/>
      <c r="M23" s="124"/>
      <c r="V23" s="130"/>
      <c r="X23" s="130"/>
    </row>
    <row r="24" spans="2:24" s="123" customFormat="1" x14ac:dyDescent="0.25">
      <c r="C24" s="130"/>
      <c r="D24" s="130"/>
      <c r="E24" s="130"/>
      <c r="G24" s="124"/>
      <c r="H24" s="124"/>
      <c r="I24" s="124"/>
      <c r="J24" s="124"/>
      <c r="K24" s="124"/>
      <c r="L24" s="124"/>
      <c r="M24" s="124"/>
      <c r="V24" s="130"/>
      <c r="X24" s="130"/>
    </row>
    <row r="25" spans="2:24" s="123" customFormat="1" x14ac:dyDescent="0.25">
      <c r="C25" s="130"/>
      <c r="D25" s="130"/>
      <c r="E25" s="130"/>
      <c r="G25" s="124"/>
      <c r="H25" s="124"/>
      <c r="I25" s="124"/>
      <c r="J25" s="124"/>
      <c r="K25" s="124"/>
      <c r="L25" s="124"/>
      <c r="M25" s="124"/>
    </row>
    <row r="27" spans="2:24" x14ac:dyDescent="0.25">
      <c r="B27" s="3"/>
      <c r="E27" s="13"/>
    </row>
    <row r="28" spans="2:24" x14ac:dyDescent="0.25">
      <c r="B28" s="12"/>
    </row>
    <row r="49" spans="2:5" ht="12" x14ac:dyDescent="0.3">
      <c r="B49" s="4"/>
    </row>
    <row r="51" spans="2:5" x14ac:dyDescent="0.25">
      <c r="B51" s="3"/>
    </row>
    <row r="61" spans="2:5" x14ac:dyDescent="0.25">
      <c r="B61" s="3"/>
      <c r="E61" s="13"/>
    </row>
    <row r="62" spans="2:5" x14ac:dyDescent="0.25">
      <c r="B62" s="1"/>
    </row>
    <row r="63" spans="2:5" x14ac:dyDescent="0.25">
      <c r="E63" s="65"/>
    </row>
    <row r="64" spans="2:5" x14ac:dyDescent="0.25">
      <c r="E64" s="65"/>
    </row>
    <row r="65" spans="5:5" x14ac:dyDescent="0.25">
      <c r="E65" s="65"/>
    </row>
    <row r="66" spans="5:5" x14ac:dyDescent="0.25">
      <c r="E66" s="65"/>
    </row>
    <row r="67" spans="5:5" x14ac:dyDescent="0.25">
      <c r="E67" s="65"/>
    </row>
    <row r="68" spans="5:5" x14ac:dyDescent="0.25">
      <c r="E68" s="65"/>
    </row>
    <row r="69" spans="5:5" x14ac:dyDescent="0.25">
      <c r="E69" s="65"/>
    </row>
    <row r="70" spans="5:5" x14ac:dyDescent="0.25">
      <c r="E70" s="65"/>
    </row>
    <row r="71" spans="5:5" x14ac:dyDescent="0.25">
      <c r="E71" s="65"/>
    </row>
    <row r="72" spans="5:5" x14ac:dyDescent="0.25">
      <c r="E72" s="65"/>
    </row>
    <row r="73" spans="5:5" x14ac:dyDescent="0.25">
      <c r="E73" s="66"/>
    </row>
    <row r="74" spans="5:5" x14ac:dyDescent="0.25">
      <c r="E74" s="66"/>
    </row>
  </sheetData>
  <mergeCells count="2">
    <mergeCell ref="B20:E20"/>
    <mergeCell ref="B21:F21"/>
  </mergeCells>
  <pageMargins left="0.7" right="0.7" top="0.75" bottom="0.75" header="0.3" footer="0.3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X51"/>
  <sheetViews>
    <sheetView zoomScaleNormal="100" workbookViewId="0">
      <selection activeCell="C12" sqref="C12:F12"/>
    </sheetView>
  </sheetViews>
  <sheetFormatPr defaultColWidth="9.1796875" defaultRowHeight="11.5" x14ac:dyDescent="0.25"/>
  <cols>
    <col min="1" max="1" width="3.453125" style="26" customWidth="1"/>
    <col min="2" max="2" width="6.7265625" style="26" customWidth="1"/>
    <col min="3" max="3" width="15" style="26" customWidth="1"/>
    <col min="4" max="14" width="8.81640625" style="26" bestFit="1" customWidth="1"/>
    <col min="15" max="16384" width="9.1796875" style="26"/>
  </cols>
  <sheetData>
    <row r="1" spans="2:24" s="49" customFormat="1" ht="14.5" x14ac:dyDescent="0.35"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2:24" s="49" customFormat="1" ht="14.5" x14ac:dyDescent="0.3">
      <c r="C2" s="134" t="s">
        <v>191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  <c r="O2" s="136"/>
      <c r="P2" s="136"/>
      <c r="Q2" s="136"/>
      <c r="R2" s="136"/>
      <c r="S2" s="136"/>
      <c r="V2" s="137"/>
      <c r="W2" s="138"/>
      <c r="X2" s="137"/>
    </row>
    <row r="3" spans="2:24" s="49" customFormat="1" ht="14.5" x14ac:dyDescent="0.25">
      <c r="C3" s="139" t="s">
        <v>189</v>
      </c>
      <c r="D3" s="135"/>
      <c r="E3" s="135"/>
      <c r="F3" s="135"/>
      <c r="G3" s="135"/>
      <c r="H3" s="135"/>
      <c r="I3" s="135"/>
      <c r="J3" s="135"/>
      <c r="K3" s="136"/>
      <c r="L3" s="135"/>
      <c r="M3" s="136"/>
      <c r="N3" s="136"/>
      <c r="O3" s="136"/>
      <c r="P3" s="136"/>
      <c r="Q3" s="136"/>
      <c r="R3" s="136"/>
      <c r="S3" s="136"/>
      <c r="V3" s="139"/>
      <c r="X3" s="139"/>
    </row>
    <row r="4" spans="2:24" s="49" customFormat="1" ht="14.5" x14ac:dyDescent="0.25">
      <c r="C4" s="140"/>
      <c r="D4" s="135"/>
      <c r="E4" s="135"/>
      <c r="F4" s="135"/>
      <c r="G4" s="135"/>
      <c r="H4" s="135"/>
      <c r="I4" s="135"/>
      <c r="J4" s="135"/>
      <c r="K4" s="136"/>
      <c r="L4" s="135"/>
      <c r="M4" s="136"/>
      <c r="N4" s="136"/>
      <c r="O4" s="136"/>
      <c r="P4" s="136"/>
      <c r="Q4" s="136"/>
      <c r="R4" s="136"/>
      <c r="S4" s="136"/>
    </row>
    <row r="7" spans="2:24" ht="14.25" customHeight="1" x14ac:dyDescent="0.25">
      <c r="C7" s="58"/>
      <c r="D7" s="64">
        <v>2000</v>
      </c>
      <c r="E7" s="64">
        <v>2001</v>
      </c>
      <c r="F7" s="64">
        <v>2002</v>
      </c>
      <c r="G7" s="64">
        <v>2003</v>
      </c>
      <c r="H7" s="64">
        <v>2004</v>
      </c>
      <c r="I7" s="64">
        <v>2005</v>
      </c>
      <c r="J7" s="64">
        <v>2006</v>
      </c>
      <c r="K7" s="64">
        <v>2007</v>
      </c>
      <c r="L7" s="64">
        <v>2008</v>
      </c>
      <c r="M7" s="64">
        <v>2009</v>
      </c>
      <c r="N7" s="64">
        <v>2010</v>
      </c>
      <c r="O7" s="64">
        <v>2011</v>
      </c>
      <c r="P7" s="64">
        <v>2012</v>
      </c>
      <c r="Q7" s="64">
        <v>2013</v>
      </c>
      <c r="R7" s="64">
        <v>2014</v>
      </c>
      <c r="S7" s="64">
        <v>2015</v>
      </c>
      <c r="T7" s="64">
        <v>2016</v>
      </c>
      <c r="U7" s="64">
        <v>2017</v>
      </c>
    </row>
    <row r="8" spans="2:24" ht="15.75" customHeight="1" x14ac:dyDescent="0.25">
      <c r="C8" s="48" t="s">
        <v>1</v>
      </c>
      <c r="D8" s="101">
        <f>env_ac_mfa_EU28!E98</f>
        <v>100</v>
      </c>
      <c r="E8" s="101">
        <f>env_ac_mfa_EU28!F98</f>
        <v>102.846</v>
      </c>
      <c r="F8" s="101">
        <f>env_ac_mfa_EU28!G98</f>
        <v>103.90300000000001</v>
      </c>
      <c r="G8" s="101">
        <f>env_ac_mfa_EU28!H98</f>
        <v>110.02500000000001</v>
      </c>
      <c r="H8" s="101">
        <f>env_ac_mfa_EU28!I98</f>
        <v>115.57</v>
      </c>
      <c r="I8" s="101">
        <f>env_ac_mfa_EU28!J98</f>
        <v>118.313</v>
      </c>
      <c r="J8" s="101">
        <f>env_ac_mfa_EU28!K98</f>
        <v>121.91</v>
      </c>
      <c r="K8" s="101">
        <f>env_ac_mfa_EU28!L98</f>
        <v>123.59</v>
      </c>
      <c r="L8" s="101">
        <f>env_ac_mfa_EU28!M98</f>
        <v>122.78400000000001</v>
      </c>
      <c r="M8" s="101">
        <f>env_ac_mfa_EU28!N98</f>
        <v>104.693</v>
      </c>
      <c r="N8" s="101">
        <f>env_ac_mfa_EU28!O98</f>
        <v>111.48399999999999</v>
      </c>
      <c r="O8" s="101">
        <f>env_ac_mfa_EU28!P98</f>
        <v>113.75700000000001</v>
      </c>
      <c r="P8" s="101">
        <f>env_ac_mfa_EU28!Q98</f>
        <v>111.286</v>
      </c>
      <c r="Q8" s="101">
        <f>env_ac_mfa_EU28!R98</f>
        <v>110.301</v>
      </c>
      <c r="R8" s="101">
        <f>env_ac_mfa_EU28!S98</f>
        <v>111.255</v>
      </c>
      <c r="S8" s="101">
        <f>env_ac_mfa_EU28!T98</f>
        <v>114.509</v>
      </c>
      <c r="T8" s="101">
        <f>env_ac_mfa_EU28!U98</f>
        <v>115.114</v>
      </c>
      <c r="U8" s="101">
        <f>env_ac_mfa_EU28!V98</f>
        <v>118.464</v>
      </c>
    </row>
    <row r="9" spans="2:24" ht="15.75" customHeight="1" x14ac:dyDescent="0.25">
      <c r="C9" s="48" t="s">
        <v>2</v>
      </c>
      <c r="D9" s="102">
        <f>env_ac_mfa_EU28!E99</f>
        <v>100</v>
      </c>
      <c r="E9" s="102">
        <f>env_ac_mfa_EU28!F99</f>
        <v>96.325999999999993</v>
      </c>
      <c r="F9" s="102">
        <f>env_ac_mfa_EU28!G99</f>
        <v>102.608</v>
      </c>
      <c r="G9" s="102">
        <f>env_ac_mfa_EU28!H99</f>
        <v>106.548</v>
      </c>
      <c r="H9" s="102">
        <f>env_ac_mfa_EU28!I99</f>
        <v>111.355</v>
      </c>
      <c r="I9" s="102">
        <f>env_ac_mfa_EU28!J99</f>
        <v>117.791</v>
      </c>
      <c r="J9" s="102">
        <f>env_ac_mfa_EU28!K99</f>
        <v>122.298</v>
      </c>
      <c r="K9" s="102">
        <f>env_ac_mfa_EU28!L99</f>
        <v>124.95399999999999</v>
      </c>
      <c r="L9" s="102">
        <f>env_ac_mfa_EU28!M99</f>
        <v>130.624</v>
      </c>
      <c r="M9" s="102">
        <f>env_ac_mfa_EU28!N99</f>
        <v>124.086</v>
      </c>
      <c r="N9" s="102">
        <f>env_ac_mfa_EU28!O99</f>
        <v>135.81399999999999</v>
      </c>
      <c r="O9" s="102">
        <f>env_ac_mfa_EU28!P99</f>
        <v>138.97499999999999</v>
      </c>
      <c r="P9" s="102">
        <f>env_ac_mfa_EU28!Q99</f>
        <v>150.024</v>
      </c>
      <c r="Q9" s="102">
        <f>env_ac_mfa_EU28!R99</f>
        <v>156.44200000000001</v>
      </c>
      <c r="R9" s="102">
        <f>env_ac_mfa_EU28!S99</f>
        <v>157.13</v>
      </c>
      <c r="S9" s="102">
        <f>env_ac_mfa_EU28!T99</f>
        <v>158.49600000000001</v>
      </c>
      <c r="T9" s="102">
        <f>env_ac_mfa_EU28!U99</f>
        <v>163.48400000000001</v>
      </c>
      <c r="U9" s="102">
        <f>env_ac_mfa_EU28!V99</f>
        <v>170.14400000000001</v>
      </c>
    </row>
    <row r="10" spans="2:24" s="49" customFormat="1" ht="15.75" customHeight="1" x14ac:dyDescent="0.25">
      <c r="C10" s="62" t="s">
        <v>32</v>
      </c>
      <c r="D10" s="103">
        <f>env_ac_mfa_EU28!E101</f>
        <v>100</v>
      </c>
      <c r="E10" s="103">
        <f>env_ac_mfa_EU28!F101</f>
        <v>105.342</v>
      </c>
      <c r="F10" s="103">
        <f>env_ac_mfa_EU28!G101</f>
        <v>104.399</v>
      </c>
      <c r="G10" s="103">
        <f>env_ac_mfa_EU28!H101</f>
        <v>111.35599999999999</v>
      </c>
      <c r="H10" s="103">
        <f>env_ac_mfa_EU28!I101</f>
        <v>117.184</v>
      </c>
      <c r="I10" s="103">
        <f>env_ac_mfa_EU28!J101</f>
        <v>118.514</v>
      </c>
      <c r="J10" s="103">
        <f>env_ac_mfa_EU28!K101</f>
        <v>121.762</v>
      </c>
      <c r="K10" s="103">
        <f>env_ac_mfa_EU28!L101</f>
        <v>123.06699999999999</v>
      </c>
      <c r="L10" s="103">
        <f>env_ac_mfa_EU28!M101</f>
        <v>119.782</v>
      </c>
      <c r="M10" s="103">
        <f>env_ac_mfa_EU28!N101</f>
        <v>97.266000000000005</v>
      </c>
      <c r="N10" s="103">
        <f>env_ac_mfa_EU28!O101</f>
        <v>102.167</v>
      </c>
      <c r="O10" s="103">
        <f>env_ac_mfa_EU28!P101</f>
        <v>104.101</v>
      </c>
      <c r="P10" s="103">
        <f>env_ac_mfa_EU28!Q101</f>
        <v>96.451999999999998</v>
      </c>
      <c r="Q10" s="103">
        <f>env_ac_mfa_EU28!R101</f>
        <v>92.631</v>
      </c>
      <c r="R10" s="103">
        <f>env_ac_mfa_EU28!S101</f>
        <v>93.688000000000002</v>
      </c>
      <c r="S10" s="103">
        <f>env_ac_mfa_EU28!T101</f>
        <v>97.664000000000001</v>
      </c>
      <c r="T10" s="103">
        <f>env_ac_mfa_EU28!U101</f>
        <v>96.590999999999994</v>
      </c>
      <c r="U10" s="103">
        <f>env_ac_mfa_EU28!V101</f>
        <v>98.674000000000007</v>
      </c>
    </row>
    <row r="11" spans="2:24" x14ac:dyDescent="0.25">
      <c r="C11" s="26" t="s">
        <v>11</v>
      </c>
    </row>
    <row r="12" spans="2:24" ht="12" x14ac:dyDescent="0.3">
      <c r="C12" s="168" t="s">
        <v>175</v>
      </c>
      <c r="D12" s="168"/>
      <c r="E12" s="168"/>
      <c r="F12" s="168"/>
    </row>
    <row r="13" spans="2:24" ht="12" x14ac:dyDescent="0.3">
      <c r="B13" s="53"/>
    </row>
    <row r="15" spans="2:24" x14ac:dyDescent="0.25"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2:24" x14ac:dyDescent="0.25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3:14" x14ac:dyDescent="0.25"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3:14" x14ac:dyDescent="0.25"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49" spans="3:18" x14ac:dyDescent="0.25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3:18" x14ac:dyDescent="0.25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3:18" x14ac:dyDescent="0.25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</sheetData>
  <mergeCells count="1">
    <mergeCell ref="C12:F12"/>
  </mergeCells>
  <pageMargins left="0.7" right="0.7" top="0.75" bottom="0.75" header="0.3" footer="0.3"/>
  <pageSetup paperSize="9"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C1:AC35"/>
  <sheetViews>
    <sheetView showGridLines="0" zoomScaleNormal="100" workbookViewId="0">
      <selection activeCell="N7" sqref="N7"/>
    </sheetView>
  </sheetViews>
  <sheetFormatPr defaultColWidth="9.1796875" defaultRowHeight="11.5" x14ac:dyDescent="0.25"/>
  <cols>
    <col min="1" max="1" width="3.54296875" style="11" customWidth="1"/>
    <col min="2" max="2" width="3.453125" style="11" customWidth="1"/>
    <col min="3" max="3" width="20.1796875" style="11" customWidth="1"/>
    <col min="4" max="9" width="11.7265625" style="11" customWidth="1"/>
    <col min="10" max="10" width="9.1796875" style="11"/>
    <col min="11" max="11" width="12.1796875" style="11" customWidth="1"/>
    <col min="12" max="12" width="13.26953125" style="11" customWidth="1"/>
    <col min="13" max="13" width="12.7265625" style="11" customWidth="1"/>
    <col min="14" max="14" width="12.54296875" style="11" customWidth="1"/>
    <col min="15" max="15" width="15.54296875" style="11" customWidth="1"/>
    <col min="16" max="16" width="13.1796875" style="11" customWidth="1"/>
    <col min="17" max="17" width="13.26953125" style="11" customWidth="1"/>
    <col min="18" max="18" width="13.81640625" style="11" customWidth="1"/>
    <col min="19" max="19" width="14.54296875" style="11" customWidth="1"/>
    <col min="20" max="20" width="15" style="11" customWidth="1"/>
    <col min="21" max="21" width="14" style="11" customWidth="1"/>
    <col min="22" max="22" width="18" style="11" customWidth="1"/>
    <col min="23" max="23" width="18.54296875" style="11" customWidth="1"/>
    <col min="24" max="16384" width="9.1796875" style="11"/>
  </cols>
  <sheetData>
    <row r="1" spans="3:29" s="141" customFormat="1" x14ac:dyDescent="0.25"/>
    <row r="2" spans="3:29" s="142" customFormat="1" ht="14" x14ac:dyDescent="0.3">
      <c r="C2" s="126" t="s">
        <v>192</v>
      </c>
      <c r="O2" s="143"/>
      <c r="P2" s="144"/>
      <c r="Q2" s="143"/>
    </row>
    <row r="3" spans="3:29" s="141" customFormat="1" x14ac:dyDescent="0.25">
      <c r="C3" s="145" t="s">
        <v>0</v>
      </c>
    </row>
    <row r="6" spans="3:29" ht="34.5" x14ac:dyDescent="0.25">
      <c r="C6" s="44"/>
      <c r="D6" s="45" t="s">
        <v>12</v>
      </c>
      <c r="E6" s="45" t="s">
        <v>3</v>
      </c>
      <c r="F6" s="45" t="s">
        <v>15</v>
      </c>
      <c r="G6" s="45" t="s">
        <v>5</v>
      </c>
      <c r="H6" s="45" t="s">
        <v>16</v>
      </c>
      <c r="I6" s="45" t="s">
        <v>17</v>
      </c>
    </row>
    <row r="7" spans="3:29" ht="15" customHeight="1" x14ac:dyDescent="0.25">
      <c r="C7" s="47" t="s">
        <v>2</v>
      </c>
      <c r="D7" s="104">
        <f>-1*env_ac_mfa_EU28!V56</f>
        <v>-1.365</v>
      </c>
      <c r="E7" s="104">
        <f>-1*env_ac_mfa_EU28!V61</f>
        <v>-0.32600000000000001</v>
      </c>
      <c r="F7" s="104">
        <f>-1*env_ac_mfa_EU28!V66</f>
        <v>-0.24</v>
      </c>
      <c r="G7" s="104">
        <f>-1*env_ac_mfa_EU28!V71</f>
        <v>-0.17399999999999999</v>
      </c>
      <c r="H7" s="104">
        <f>-1*env_ac_mfa_EU28!V76</f>
        <v>-0.52500000000000002</v>
      </c>
      <c r="I7" s="104">
        <f>-1*(env_ac_mfa_EU28!V81+env_ac_mfa_EU28!V86)</f>
        <v>-0.1</v>
      </c>
    </row>
    <row r="8" spans="3:29" ht="15" customHeight="1" x14ac:dyDescent="0.25">
      <c r="C8" s="46" t="s">
        <v>1</v>
      </c>
      <c r="D8" s="105">
        <f>env_ac_mfa_EU28!V55</f>
        <v>3.431</v>
      </c>
      <c r="E8" s="105">
        <f>env_ac_mfa_EU28!V60</f>
        <v>0.39700000000000002</v>
      </c>
      <c r="F8" s="105">
        <f>env_ac_mfa_EU28!V65</f>
        <v>0.49099999999999999</v>
      </c>
      <c r="G8" s="105">
        <f>env_ac_mfa_EU28!V70</f>
        <v>0.18099999999999999</v>
      </c>
      <c r="H8" s="105">
        <f>env_ac_mfa_EU28!V75</f>
        <v>2.2349999999999999</v>
      </c>
      <c r="I8" s="105">
        <f>(env_ac_mfa_EU28!V80+env_ac_mfa_EU28!V85)</f>
        <v>0.126</v>
      </c>
    </row>
    <row r="10" spans="3:29" ht="12" x14ac:dyDescent="0.3">
      <c r="C10" s="169" t="s">
        <v>23</v>
      </c>
      <c r="D10" s="169"/>
      <c r="E10" s="169"/>
      <c r="F10" s="169"/>
    </row>
    <row r="11" spans="3:29" x14ac:dyDescent="0.25"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3:29" ht="12.75" customHeight="1" x14ac:dyDescent="0.25">
      <c r="D12" s="38"/>
      <c r="E12" s="38"/>
      <c r="F12" s="38"/>
      <c r="G12" s="38"/>
      <c r="H12" s="38"/>
      <c r="I12" s="3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4" spans="3:29" x14ac:dyDescent="0.25">
      <c r="C14" s="10"/>
    </row>
    <row r="15" spans="3:29" x14ac:dyDescent="0.25">
      <c r="C15" s="12"/>
    </row>
    <row r="16" spans="3:29" x14ac:dyDescent="0.25">
      <c r="C16" s="12"/>
    </row>
    <row r="17" spans="3:3" x14ac:dyDescent="0.25">
      <c r="C17" s="12"/>
    </row>
    <row r="18" spans="3:3" x14ac:dyDescent="0.25">
      <c r="C18" s="12"/>
    </row>
    <row r="19" spans="3:3" x14ac:dyDescent="0.25">
      <c r="C19" s="12"/>
    </row>
    <row r="20" spans="3:3" x14ac:dyDescent="0.25">
      <c r="C20" s="12"/>
    </row>
    <row r="21" spans="3:3" x14ac:dyDescent="0.25">
      <c r="C21" s="12"/>
    </row>
    <row r="22" spans="3:3" x14ac:dyDescent="0.25">
      <c r="C22" s="12"/>
    </row>
    <row r="23" spans="3:3" x14ac:dyDescent="0.25">
      <c r="C23" s="12"/>
    </row>
    <row r="24" spans="3:3" x14ac:dyDescent="0.25">
      <c r="C24" s="12"/>
    </row>
    <row r="25" spans="3:3" x14ac:dyDescent="0.25">
      <c r="C25" s="12"/>
    </row>
    <row r="26" spans="3:3" x14ac:dyDescent="0.25">
      <c r="C26" s="12"/>
    </row>
    <row r="27" spans="3:3" x14ac:dyDescent="0.25">
      <c r="C27" s="12"/>
    </row>
    <row r="28" spans="3:3" x14ac:dyDescent="0.25">
      <c r="C28" s="12"/>
    </row>
    <row r="33" spans="4:29" x14ac:dyDescent="0.25">
      <c r="D33" s="38"/>
      <c r="E33" s="38"/>
      <c r="F33" s="38"/>
      <c r="G33" s="38"/>
      <c r="H33" s="38"/>
      <c r="I33" s="38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4:29" x14ac:dyDescent="0.25"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4:29" x14ac:dyDescent="0.25"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</sheetData>
  <mergeCells count="1">
    <mergeCell ref="C10:F10"/>
  </mergeCells>
  <pageMargins left="0.7" right="0.7" top="0.75" bottom="0.75" header="0.3" footer="0.3"/>
  <pageSetup paperSize="9"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X41"/>
  <sheetViews>
    <sheetView showGridLines="0" topLeftCell="A25" zoomScaleNormal="100" workbookViewId="0">
      <selection activeCell="J38" sqref="J38"/>
    </sheetView>
  </sheetViews>
  <sheetFormatPr defaultColWidth="12" defaultRowHeight="11.5" x14ac:dyDescent="0.25"/>
  <cols>
    <col min="1" max="1" width="5.1796875" style="2" customWidth="1"/>
    <col min="2" max="2" width="3.453125" style="2" customWidth="1"/>
    <col min="3" max="3" width="14" style="2" customWidth="1"/>
    <col min="4" max="5" width="16" style="2" customWidth="1"/>
    <col min="6" max="6" width="15.81640625" style="2" customWidth="1"/>
    <col min="7" max="7" width="15.54296875" style="2" customWidth="1"/>
    <col min="8" max="10" width="12" style="2"/>
    <col min="11" max="11" width="22.1796875" style="2" customWidth="1"/>
    <col min="12" max="15" width="12" style="2"/>
    <col min="16" max="16" width="14.81640625" style="2" customWidth="1"/>
    <col min="17" max="16384" width="12" style="2"/>
  </cols>
  <sheetData>
    <row r="1" spans="2:24" s="123" customFormat="1" x14ac:dyDescent="0.25">
      <c r="G1" s="124"/>
      <c r="I1" s="125"/>
      <c r="J1" s="125"/>
      <c r="K1" s="124"/>
      <c r="L1" s="124"/>
      <c r="M1" s="124"/>
    </row>
    <row r="2" spans="2:24" s="123" customFormat="1" ht="14" x14ac:dyDescent="0.3">
      <c r="C2" s="126" t="s">
        <v>193</v>
      </c>
      <c r="D2" s="127"/>
      <c r="E2" s="127"/>
      <c r="G2" s="124"/>
      <c r="I2" s="125"/>
      <c r="J2" s="125"/>
      <c r="K2" s="124"/>
      <c r="L2" s="124"/>
      <c r="M2" s="124"/>
      <c r="V2" s="128"/>
      <c r="W2" s="129"/>
      <c r="X2" s="128"/>
    </row>
    <row r="3" spans="2:24" s="123" customFormat="1" x14ac:dyDescent="0.25">
      <c r="C3" s="130" t="s">
        <v>0</v>
      </c>
      <c r="D3" s="130"/>
      <c r="E3" s="130"/>
      <c r="G3" s="124"/>
      <c r="H3" s="124"/>
      <c r="I3" s="124"/>
      <c r="J3" s="124"/>
      <c r="K3" s="124"/>
      <c r="L3" s="124"/>
      <c r="M3" s="124"/>
      <c r="V3" s="130"/>
      <c r="X3" s="130"/>
    </row>
    <row r="4" spans="2:24" x14ac:dyDescent="0.25">
      <c r="C4" s="1"/>
    </row>
    <row r="5" spans="2:24" ht="12.75" customHeight="1" x14ac:dyDescent="0.25">
      <c r="B5" s="13"/>
      <c r="C5" s="56"/>
      <c r="D5" s="57" t="s">
        <v>13</v>
      </c>
      <c r="E5" s="57" t="s">
        <v>1</v>
      </c>
      <c r="F5" s="57" t="s">
        <v>2</v>
      </c>
    </row>
    <row r="6" spans="2:24" ht="16.5" customHeight="1" x14ac:dyDescent="0.25">
      <c r="B6" s="13"/>
      <c r="C6" s="55" t="s">
        <v>33</v>
      </c>
      <c r="D6" s="107">
        <f>env_ac_mfa_ALL_2017!E27</f>
        <v>-3.6080000000000001</v>
      </c>
      <c r="E6" s="107">
        <f>env_ac_mfa_ALL_2017!C27</f>
        <v>7.4640000000000004</v>
      </c>
      <c r="F6" s="107">
        <f>-1*env_ac_mfa_ALL_2017!D27</f>
        <v>-11.071999999999999</v>
      </c>
    </row>
    <row r="7" spans="2:24" ht="12" customHeight="1" x14ac:dyDescent="0.25">
      <c r="B7" s="13"/>
      <c r="C7" s="55" t="s">
        <v>34</v>
      </c>
      <c r="D7" s="107">
        <f>env_ac_mfa_ALL_2017!E19</f>
        <v>-3.06</v>
      </c>
      <c r="E7" s="107">
        <f>env_ac_mfa_ALL_2017!C19</f>
        <v>8.9939999999999998</v>
      </c>
      <c r="F7" s="107">
        <f>-1*env_ac_mfa_ALL_2017!D19</f>
        <v>-12.054</v>
      </c>
    </row>
    <row r="8" spans="2:24" ht="12" customHeight="1" x14ac:dyDescent="0.25">
      <c r="B8" s="13"/>
      <c r="C8" s="55" t="s">
        <v>35</v>
      </c>
      <c r="D8" s="107">
        <f>env_ac_mfa_ALL_2017!E40</f>
        <v>-0.83399999999999996</v>
      </c>
      <c r="E8" s="107">
        <f>env_ac_mfa_ALL_2017!C40</f>
        <v>8.5519999999999996</v>
      </c>
      <c r="F8" s="107">
        <f>-1*env_ac_mfa_ALL_2017!D40</f>
        <v>-9.3859999999999992</v>
      </c>
    </row>
    <row r="9" spans="2:24" ht="12" customHeight="1" x14ac:dyDescent="0.25">
      <c r="B9" s="13"/>
      <c r="C9" s="55" t="s">
        <v>36</v>
      </c>
      <c r="D9" s="107">
        <f>env_ac_mfa_ALL_2017!E15</f>
        <v>-0.19800000000000001</v>
      </c>
      <c r="E9" s="107">
        <f>env_ac_mfa_ALL_2017!C15</f>
        <v>4.0030000000000001</v>
      </c>
      <c r="F9" s="107">
        <f>-1*env_ac_mfa_ALL_2017!D15</f>
        <v>-4.2</v>
      </c>
      <c r="J9" s="25"/>
    </row>
    <row r="10" spans="2:24" ht="12" customHeight="1" x14ac:dyDescent="0.25">
      <c r="B10" s="13"/>
      <c r="C10" s="55" t="s">
        <v>37</v>
      </c>
      <c r="D10" s="107">
        <f>env_ac_mfa_ALL_2017!E24</f>
        <v>0.254</v>
      </c>
      <c r="E10" s="107">
        <f>env_ac_mfa_ALL_2017!C24</f>
        <v>4.5739999999999998</v>
      </c>
      <c r="F10" s="107">
        <f>-1*env_ac_mfa_ALL_2017!D24</f>
        <v>-4.32</v>
      </c>
    </row>
    <row r="11" spans="2:24" ht="12" customHeight="1" x14ac:dyDescent="0.25">
      <c r="B11" s="13"/>
      <c r="C11" s="55" t="s">
        <v>39</v>
      </c>
      <c r="D11" s="107">
        <f>env_ac_mfa_ALL_2017!E36</f>
        <v>0.44700000000000001</v>
      </c>
      <c r="E11" s="107">
        <f>env_ac_mfa_ALL_2017!C36</f>
        <v>2.5110000000000001</v>
      </c>
      <c r="F11" s="107">
        <f>-1*env_ac_mfa_ALL_2017!D36</f>
        <v>-2.0640000000000001</v>
      </c>
    </row>
    <row r="12" spans="2:24" ht="12" customHeight="1" x14ac:dyDescent="0.25">
      <c r="B12" s="13"/>
      <c r="C12" s="55" t="s">
        <v>38</v>
      </c>
      <c r="D12" s="107">
        <f>env_ac_mfa_ALL_2017!E28</f>
        <v>0.436</v>
      </c>
      <c r="E12" s="107">
        <f>env_ac_mfa_ALL_2017!C28</f>
        <v>11.209</v>
      </c>
      <c r="F12" s="107">
        <f>-1*env_ac_mfa_ALL_2017!D28</f>
        <v>-10.773999999999999</v>
      </c>
    </row>
    <row r="13" spans="2:24" ht="12" customHeight="1" x14ac:dyDescent="0.25">
      <c r="B13" s="13"/>
      <c r="C13" s="55" t="s">
        <v>199</v>
      </c>
      <c r="D13" s="107">
        <f>env_ac_mfa_ALL_2017!E16</f>
        <v>0.70099999999999996</v>
      </c>
      <c r="E13" s="107">
        <f>env_ac_mfa_ALL_2017!C16</f>
        <v>7.4039999999999999</v>
      </c>
      <c r="F13" s="107">
        <f>-1*env_ac_mfa_ALL_2017!D16</f>
        <v>-6.7030000000000003</v>
      </c>
    </row>
    <row r="14" spans="2:24" ht="12" customHeight="1" x14ac:dyDescent="0.25">
      <c r="B14" s="13"/>
      <c r="C14" s="55" t="s">
        <v>42</v>
      </c>
      <c r="D14" s="107">
        <f>env_ac_mfa_ALL_2017!E21</f>
        <v>0.876</v>
      </c>
      <c r="E14" s="107">
        <f>env_ac_mfa_ALL_2017!C21</f>
        <v>5.1059999999999999</v>
      </c>
      <c r="F14" s="107">
        <f>-1*env_ac_mfa_ALL_2017!D21</f>
        <v>-4.2300000000000004</v>
      </c>
    </row>
    <row r="15" spans="2:24" ht="12" customHeight="1" x14ac:dyDescent="0.25">
      <c r="B15" s="13"/>
      <c r="C15" s="55" t="s">
        <v>40</v>
      </c>
      <c r="D15" s="107">
        <f>env_ac_mfa_ALL_2017!E30</f>
        <v>0.70899999999999996</v>
      </c>
      <c r="E15" s="107">
        <f>env_ac_mfa_ALL_2017!C30</f>
        <v>5.2249999999999996</v>
      </c>
      <c r="F15" s="107">
        <f>-1*env_ac_mfa_ALL_2017!D30</f>
        <v>-4.516</v>
      </c>
    </row>
    <row r="16" spans="2:24" ht="12" customHeight="1" x14ac:dyDescent="0.25">
      <c r="B16" s="13"/>
      <c r="C16" s="55" t="s">
        <v>41</v>
      </c>
      <c r="D16" s="107">
        <f>env_ac_mfa_ALL_2017!E34</f>
        <v>0.999</v>
      </c>
      <c r="E16" s="107">
        <f>env_ac_mfa_ALL_2017!C34</f>
        <v>3.657</v>
      </c>
      <c r="F16" s="107">
        <f>-1*env_ac_mfa_ALL_2017!D34</f>
        <v>-2.6579999999999999</v>
      </c>
    </row>
    <row r="17" spans="2:10" ht="12" customHeight="1" x14ac:dyDescent="0.25">
      <c r="B17" s="13"/>
      <c r="C17" s="55" t="s">
        <v>44</v>
      </c>
      <c r="D17" s="107">
        <f>env_ac_mfa_ALL_2017!E37</f>
        <v>1.502</v>
      </c>
      <c r="E17" s="107">
        <f>env_ac_mfa_ALL_2017!C37</f>
        <v>10.456</v>
      </c>
      <c r="F17" s="107">
        <f>-1*env_ac_mfa_ALL_2017!D37</f>
        <v>-8.9540000000000006</v>
      </c>
    </row>
    <row r="18" spans="2:10" ht="12" customHeight="1" x14ac:dyDescent="0.25">
      <c r="B18" s="13"/>
      <c r="C18" s="55" t="s">
        <v>43</v>
      </c>
      <c r="D18" s="107">
        <f>env_ac_mfa_ALL_2017!E22</f>
        <v>1.6479999999999999</v>
      </c>
      <c r="E18" s="107">
        <f>env_ac_mfa_ALL_2017!C22</f>
        <v>5.7919999999999998</v>
      </c>
      <c r="F18" s="107">
        <f>-1*env_ac_mfa_ALL_2017!D22</f>
        <v>-4.1440000000000001</v>
      </c>
    </row>
    <row r="19" spans="2:10" ht="12" customHeight="1" x14ac:dyDescent="0.25">
      <c r="B19" s="13"/>
      <c r="C19" s="55" t="s">
        <v>50</v>
      </c>
      <c r="D19" s="107">
        <f>env_ac_mfa_ALL_2017!E39</f>
        <v>2.0009999999999999</v>
      </c>
      <c r="E19" s="107">
        <f>env_ac_mfa_ALL_2017!C39</f>
        <v>10.343</v>
      </c>
      <c r="F19" s="107">
        <f>-1*env_ac_mfa_ALL_2017!D39</f>
        <v>-8.3420000000000005</v>
      </c>
    </row>
    <row r="20" spans="2:10" x14ac:dyDescent="0.25">
      <c r="B20" s="13"/>
      <c r="C20" s="55" t="s">
        <v>46</v>
      </c>
      <c r="D20" s="107">
        <f>env_ac_mfa_ALL_2017!E41</f>
        <v>1.764</v>
      </c>
      <c r="E20" s="107">
        <f>env_ac_mfa_ALL_2017!C41</f>
        <v>4.1120000000000001</v>
      </c>
      <c r="F20" s="107">
        <f>-1*env_ac_mfa_ALL_2017!D41</f>
        <v>-2.3479999999999999</v>
      </c>
    </row>
    <row r="21" spans="2:10" x14ac:dyDescent="0.25">
      <c r="B21" s="13"/>
      <c r="C21" s="55" t="s">
        <v>45</v>
      </c>
      <c r="D21" s="107">
        <f>env_ac_mfa_ALL_2017!E38</f>
        <v>1.97</v>
      </c>
      <c r="E21" s="107">
        <f>env_ac_mfa_ALL_2017!C38</f>
        <v>9.5630000000000006</v>
      </c>
      <c r="F21" s="107">
        <f>-1*env_ac_mfa_ALL_2017!D38</f>
        <v>-7.5940000000000003</v>
      </c>
    </row>
    <row r="22" spans="2:10" ht="4.5" customHeight="1" x14ac:dyDescent="0.25">
      <c r="B22" s="13"/>
      <c r="C22" s="55"/>
      <c r="D22" s="61"/>
      <c r="E22" s="61"/>
      <c r="F22" s="61"/>
      <c r="J22" s="55"/>
    </row>
    <row r="23" spans="2:10" x14ac:dyDescent="0.25">
      <c r="B23" s="13"/>
      <c r="C23" s="55" t="s">
        <v>47</v>
      </c>
      <c r="D23" s="107">
        <f>env_ac_mfa_ALL_2017!E13</f>
        <v>2.0670000000000002</v>
      </c>
      <c r="E23" s="107">
        <f>env_ac_mfa_ALL_2017!C13</f>
        <v>3.431</v>
      </c>
      <c r="F23" s="107">
        <f>-1*env_ac_mfa_ALL_2017!D13</f>
        <v>-1.365</v>
      </c>
      <c r="J23" s="55"/>
    </row>
    <row r="24" spans="2:10" ht="4.5" customHeight="1" x14ac:dyDescent="0.25">
      <c r="B24" s="13"/>
      <c r="C24" s="55"/>
      <c r="D24" s="61"/>
      <c r="E24" s="61"/>
      <c r="F24" s="61"/>
    </row>
    <row r="25" spans="2:10" x14ac:dyDescent="0.25">
      <c r="B25" s="13"/>
      <c r="C25" s="55" t="s">
        <v>49</v>
      </c>
      <c r="D25" s="107">
        <f>env_ac_mfa_ALL_2017!E23</f>
        <v>2.1749999999999998</v>
      </c>
      <c r="E25" s="107">
        <f>env_ac_mfa_ALL_2017!C23</f>
        <v>5.0860000000000003</v>
      </c>
      <c r="F25" s="107">
        <f>-1*env_ac_mfa_ALL_2017!D23</f>
        <v>-2.911</v>
      </c>
    </row>
    <row r="26" spans="2:10" ht="12.75" customHeight="1" x14ac:dyDescent="0.25">
      <c r="B26" s="13"/>
      <c r="C26" s="55" t="s">
        <v>48</v>
      </c>
      <c r="D26" s="107">
        <f>env_ac_mfa_ALL_2017!E35</f>
        <v>2.294</v>
      </c>
      <c r="E26" s="107">
        <f>env_ac_mfa_ALL_2017!C35</f>
        <v>6.3879999999999999</v>
      </c>
      <c r="F26" s="107">
        <f>-1*env_ac_mfa_ALL_2017!D35</f>
        <v>-4.093</v>
      </c>
    </row>
    <row r="27" spans="2:10" ht="12.75" customHeight="1" x14ac:dyDescent="0.25">
      <c r="B27" s="13"/>
      <c r="C27" s="55" t="s">
        <v>51</v>
      </c>
      <c r="D27" s="107">
        <f>env_ac_mfa_ALL_2017!E25</f>
        <v>2.7280000000000002</v>
      </c>
      <c r="E27" s="107">
        <f>env_ac_mfa_ALL_2017!C25</f>
        <v>5.3330000000000002</v>
      </c>
      <c r="F27" s="107">
        <f>-1*env_ac_mfa_ALL_2017!D25</f>
        <v>-2.605</v>
      </c>
    </row>
    <row r="28" spans="2:10" ht="12.75" customHeight="1" x14ac:dyDescent="0.25">
      <c r="B28" s="13"/>
      <c r="C28" s="55" t="s">
        <v>52</v>
      </c>
      <c r="D28" s="107">
        <f>env_ac_mfa_ALL_2017!E18</f>
        <v>3.0569999999999999</v>
      </c>
      <c r="E28" s="107">
        <f>env_ac_mfa_ALL_2017!C18</f>
        <v>8.0510000000000002</v>
      </c>
      <c r="F28" s="107">
        <f>-1*env_ac_mfa_ALL_2017!D18</f>
        <v>-4.9939999999999998</v>
      </c>
    </row>
    <row r="29" spans="2:10" ht="12.75" customHeight="1" x14ac:dyDescent="0.25">
      <c r="B29" s="13"/>
      <c r="C29" s="55" t="s">
        <v>53</v>
      </c>
      <c r="D29" s="107">
        <f>env_ac_mfa_ALL_2017!E32</f>
        <v>2.6829999999999998</v>
      </c>
      <c r="E29" s="107">
        <f>env_ac_mfa_ALL_2017!C32</f>
        <v>24.59</v>
      </c>
      <c r="F29" s="107">
        <f>-1*env_ac_mfa_ALL_2017!D32</f>
        <v>-21.907</v>
      </c>
    </row>
    <row r="30" spans="2:10" ht="12.75" customHeight="1" x14ac:dyDescent="0.25">
      <c r="B30" s="13"/>
      <c r="C30" s="55" t="s">
        <v>55</v>
      </c>
      <c r="D30" s="107">
        <f>env_ac_mfa_ALL_2017!E17</f>
        <v>3.9849999999999999</v>
      </c>
      <c r="E30" s="107">
        <f>env_ac_mfa_ALL_2017!C17</f>
        <v>11.628</v>
      </c>
      <c r="F30" s="107">
        <f>-1*env_ac_mfa_ALL_2017!D17</f>
        <v>-7.6429999999999998</v>
      </c>
    </row>
    <row r="31" spans="2:10" ht="12.75" customHeight="1" x14ac:dyDescent="0.25">
      <c r="B31" s="13"/>
      <c r="C31" s="55" t="s">
        <v>56</v>
      </c>
      <c r="D31" s="107">
        <f>env_ac_mfa_ALL_2017!E33</f>
        <v>3.9609999999999999</v>
      </c>
      <c r="E31" s="107">
        <f>env_ac_mfa_ALL_2017!C33</f>
        <v>10.929</v>
      </c>
      <c r="F31" s="107">
        <f>-1*env_ac_mfa_ALL_2017!D33</f>
        <v>-6.9669999999999996</v>
      </c>
    </row>
    <row r="32" spans="2:10" ht="12.75" customHeight="1" x14ac:dyDescent="0.25">
      <c r="B32" s="13"/>
      <c r="C32" s="55" t="s">
        <v>54</v>
      </c>
      <c r="D32" s="107">
        <f>env_ac_mfa_ALL_2017!E26</f>
        <v>3.0150000000000001</v>
      </c>
      <c r="E32" s="107">
        <f>env_ac_mfa_ALL_2017!C26</f>
        <v>7.5650000000000004</v>
      </c>
      <c r="F32" s="107">
        <f>-1*env_ac_mfa_ALL_2017!D26</f>
        <v>-4.5490000000000004</v>
      </c>
    </row>
    <row r="33" spans="2:6" ht="12.75" customHeight="1" x14ac:dyDescent="0.25">
      <c r="B33" s="13"/>
      <c r="C33" s="55" t="s">
        <v>57</v>
      </c>
      <c r="D33" s="107">
        <f>env_ac_mfa_ALL_2017!E20</f>
        <v>4.5650000000000004</v>
      </c>
      <c r="E33" s="107">
        <f>env_ac_mfa_ALL_2017!C20</f>
        <v>8.4009999999999998</v>
      </c>
      <c r="F33" s="107">
        <f>-1*env_ac_mfa_ALL_2017!D20</f>
        <v>-3.8359999999999999</v>
      </c>
    </row>
    <row r="34" spans="2:6" ht="12.75" customHeight="1" x14ac:dyDescent="0.25">
      <c r="B34" s="13"/>
      <c r="C34" s="55" t="s">
        <v>58</v>
      </c>
      <c r="D34" s="107">
        <f>env_ac_mfa_ALL_2017!E14</f>
        <v>5.3140000000000001</v>
      </c>
      <c r="E34" s="107">
        <f>env_ac_mfa_ALL_2017!C14</f>
        <v>22.202000000000002</v>
      </c>
      <c r="F34" s="107">
        <f>-1*env_ac_mfa_ALL_2017!D14</f>
        <v>-16.888000000000002</v>
      </c>
    </row>
    <row r="35" spans="2:6" ht="12.75" customHeight="1" x14ac:dyDescent="0.25">
      <c r="C35" s="55" t="s">
        <v>59</v>
      </c>
      <c r="D35" s="107">
        <f>env_ac_mfa_ALL_2017!E31</f>
        <v>8.1809999999999992</v>
      </c>
      <c r="E35" s="107">
        <f>env_ac_mfa_ALL_2017!C31</f>
        <v>11.26</v>
      </c>
      <c r="F35" s="107">
        <f>-1*env_ac_mfa_ALL_2017!D31</f>
        <v>-3.0790000000000002</v>
      </c>
    </row>
    <row r="36" spans="2:6" ht="12.75" customHeight="1" x14ac:dyDescent="0.25">
      <c r="C36" s="55" t="s">
        <v>60</v>
      </c>
      <c r="D36" s="107">
        <f>env_ac_mfa_ALL_2017!E29</f>
        <v>20.018999999999998</v>
      </c>
      <c r="E36" s="107">
        <f>env_ac_mfa_ALL_2017!C29</f>
        <v>35.741</v>
      </c>
      <c r="F36" s="107">
        <f>-1*env_ac_mfa_ALL_2017!D29</f>
        <v>-15.722</v>
      </c>
    </row>
    <row r="38" spans="2:6" ht="15.75" customHeight="1" x14ac:dyDescent="0.25">
      <c r="C38" s="166" t="s">
        <v>200</v>
      </c>
      <c r="D38" s="166"/>
      <c r="E38" s="166"/>
      <c r="F38" s="166"/>
    </row>
    <row r="39" spans="2:6" ht="15.75" customHeight="1" x14ac:dyDescent="0.3">
      <c r="C39" s="170" t="s">
        <v>10</v>
      </c>
      <c r="D39" s="170"/>
      <c r="E39" s="170"/>
      <c r="F39" s="170"/>
    </row>
    <row r="40" spans="2:6" ht="12" x14ac:dyDescent="0.3">
      <c r="C40" s="6"/>
    </row>
    <row r="41" spans="2:6" x14ac:dyDescent="0.25">
      <c r="C41" s="1"/>
    </row>
  </sheetData>
  <sortState ref="C34:D62">
    <sortCondition ref="D34:D62"/>
  </sortState>
  <mergeCells count="2">
    <mergeCell ref="C38:F38"/>
    <mergeCell ref="C39:F39"/>
  </mergeCells>
  <pageMargins left="0.25" right="0.25" top="0.75" bottom="0.75" header="0.3" footer="0.3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C1:X67"/>
  <sheetViews>
    <sheetView showGridLines="0" zoomScaleNormal="100" workbookViewId="0">
      <selection activeCell="K8" sqref="K8"/>
    </sheetView>
  </sheetViews>
  <sheetFormatPr defaultColWidth="48.26953125" defaultRowHeight="11.5" x14ac:dyDescent="0.35"/>
  <cols>
    <col min="1" max="2" width="3.54296875" style="14" customWidth="1"/>
    <col min="3" max="3" width="21" style="14" customWidth="1"/>
    <col min="4" max="4" width="33.81640625" style="15" customWidth="1"/>
    <col min="5" max="18" width="8.7265625" style="14" customWidth="1"/>
    <col min="19" max="19" width="8" style="14" bestFit="1" customWidth="1"/>
    <col min="20" max="20" width="5.453125" style="14" bestFit="1" customWidth="1"/>
    <col min="21" max="28" width="5.81640625" style="14" bestFit="1" customWidth="1"/>
    <col min="29" max="29" width="5.453125" style="14" bestFit="1" customWidth="1"/>
    <col min="30" max="30" width="5.1796875" style="14" bestFit="1" customWidth="1"/>
    <col min="31" max="16384" width="48.26953125" style="14"/>
  </cols>
  <sheetData>
    <row r="1" spans="3:24" s="123" customFormat="1" x14ac:dyDescent="0.25">
      <c r="G1" s="124"/>
      <c r="I1" s="125"/>
      <c r="J1" s="125"/>
      <c r="K1" s="124"/>
      <c r="L1" s="124"/>
      <c r="M1" s="124"/>
    </row>
    <row r="2" spans="3:24" s="123" customFormat="1" ht="14" x14ac:dyDescent="0.3">
      <c r="C2" s="126" t="s">
        <v>194</v>
      </c>
      <c r="D2" s="127"/>
      <c r="E2" s="127"/>
      <c r="G2" s="124"/>
      <c r="I2" s="125"/>
      <c r="J2" s="125"/>
      <c r="K2" s="124"/>
      <c r="L2" s="124"/>
      <c r="M2" s="124"/>
      <c r="V2" s="128"/>
      <c r="W2" s="129"/>
      <c r="X2" s="128"/>
    </row>
    <row r="3" spans="3:24" s="123" customFormat="1" x14ac:dyDescent="0.25">
      <c r="C3" s="130" t="s">
        <v>0</v>
      </c>
      <c r="D3" s="130"/>
      <c r="E3" s="130"/>
      <c r="G3" s="124"/>
      <c r="H3" s="124"/>
      <c r="I3" s="124"/>
      <c r="J3" s="124"/>
      <c r="K3" s="124"/>
      <c r="L3" s="124"/>
      <c r="M3" s="124"/>
      <c r="V3" s="130"/>
      <c r="X3" s="130"/>
    </row>
    <row r="4" spans="3:24" s="2" customFormat="1" x14ac:dyDescent="0.25">
      <c r="C4" s="1"/>
    </row>
    <row r="5" spans="3:24" ht="20.25" customHeight="1" x14ac:dyDescent="0.25">
      <c r="C5" s="9"/>
      <c r="D5" s="9"/>
      <c r="E5" s="146">
        <v>2017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3:24" ht="12" customHeight="1" x14ac:dyDescent="0.25">
      <c r="C6" s="34" t="s">
        <v>1</v>
      </c>
      <c r="D6" s="35" t="s">
        <v>8</v>
      </c>
      <c r="E6" s="110">
        <f>env_ac_mfa_SoM!G11</f>
        <v>0.88</v>
      </c>
      <c r="F6" s="22"/>
      <c r="G6" s="71"/>
      <c r="H6" s="22"/>
      <c r="I6" s="22"/>
      <c r="J6" s="22"/>
      <c r="K6" s="22"/>
      <c r="L6" s="22"/>
      <c r="M6" s="22"/>
      <c r="N6" s="22"/>
      <c r="O6" s="22"/>
      <c r="P6" s="22"/>
    </row>
    <row r="7" spans="3:24" ht="12" customHeight="1" x14ac:dyDescent="0.25">
      <c r="C7" s="30"/>
      <c r="D7" s="29" t="s">
        <v>7</v>
      </c>
      <c r="E7" s="110">
        <f>env_ac_mfa_SoM!G12</f>
        <v>0.36599999999999999</v>
      </c>
      <c r="F7" s="22"/>
      <c r="G7" s="71"/>
      <c r="H7" s="22"/>
      <c r="I7" s="22"/>
      <c r="J7" s="22"/>
      <c r="K7" s="22"/>
      <c r="L7" s="22"/>
      <c r="M7" s="22"/>
      <c r="N7" s="22"/>
      <c r="O7" s="22"/>
      <c r="P7" s="22"/>
    </row>
    <row r="8" spans="3:24" ht="12" customHeight="1" x14ac:dyDescent="0.25">
      <c r="C8" s="30"/>
      <c r="D8" s="29" t="s">
        <v>9</v>
      </c>
      <c r="E8" s="110">
        <f>env_ac_mfa_SoM!G13</f>
        <v>2.1850000000000001</v>
      </c>
      <c r="F8" s="51"/>
      <c r="G8" s="71"/>
      <c r="H8" s="22"/>
      <c r="I8" s="22"/>
      <c r="J8" s="22"/>
      <c r="K8" s="22"/>
      <c r="L8" s="22"/>
      <c r="M8" s="22"/>
      <c r="N8" s="22"/>
      <c r="O8" s="22"/>
      <c r="P8" s="22"/>
    </row>
    <row r="9" spans="3:24" ht="12" customHeight="1" x14ac:dyDescent="0.25">
      <c r="C9" s="31" t="s">
        <v>2</v>
      </c>
      <c r="D9" s="29" t="s">
        <v>8</v>
      </c>
      <c r="E9" s="110">
        <f>env_ac_mfa_SoM!G14</f>
        <v>0.80800000000000005</v>
      </c>
      <c r="F9" s="50"/>
      <c r="G9" s="72"/>
      <c r="H9" s="22"/>
      <c r="I9" s="22"/>
      <c r="J9" s="22"/>
      <c r="K9" s="22"/>
      <c r="L9" s="22"/>
      <c r="M9" s="22"/>
      <c r="N9" s="22"/>
      <c r="O9" s="22"/>
      <c r="P9" s="22"/>
    </row>
    <row r="10" spans="3:24" ht="12" customHeight="1" x14ac:dyDescent="0.25">
      <c r="C10" s="32"/>
      <c r="D10" s="33" t="s">
        <v>7</v>
      </c>
      <c r="E10" s="110">
        <f>env_ac_mfa_SoM!G15</f>
        <v>0.32900000000000001</v>
      </c>
      <c r="F10" s="22"/>
      <c r="G10" s="71"/>
      <c r="H10" s="22"/>
      <c r="I10" s="22"/>
      <c r="J10" s="22"/>
      <c r="K10" s="22"/>
      <c r="L10" s="22"/>
      <c r="M10" s="22"/>
      <c r="N10" s="22"/>
      <c r="O10" s="22"/>
      <c r="P10" s="22"/>
    </row>
    <row r="11" spans="3:24" ht="12" customHeight="1" x14ac:dyDescent="0.25">
      <c r="C11" s="36"/>
      <c r="D11" s="37" t="s">
        <v>9</v>
      </c>
      <c r="E11" s="111">
        <f>env_ac_mfa_SoM!G16</f>
        <v>0.22800000000000001</v>
      </c>
      <c r="F11" s="50"/>
      <c r="G11" s="71"/>
      <c r="H11" s="22"/>
      <c r="I11" s="22"/>
      <c r="J11" s="22"/>
      <c r="K11" s="22"/>
      <c r="L11" s="22"/>
      <c r="M11" s="22"/>
      <c r="N11" s="22"/>
      <c r="O11" s="22"/>
      <c r="P11" s="22"/>
    </row>
    <row r="12" spans="3:24" ht="12" customHeight="1" x14ac:dyDescent="0.3">
      <c r="C12" s="23"/>
      <c r="D12" s="14"/>
      <c r="G12" s="43"/>
    </row>
    <row r="13" spans="3:24" ht="12" customHeight="1" x14ac:dyDescent="0.3">
      <c r="C13" s="170" t="s">
        <v>31</v>
      </c>
      <c r="D13" s="170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3:24" ht="12" customHeight="1" x14ac:dyDescent="0.25"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3:24" ht="12" customHeight="1" x14ac:dyDescent="0.35"/>
    <row r="16" spans="3:24" ht="12" customHeight="1" x14ac:dyDescent="0.25">
      <c r="C16" s="16"/>
      <c r="D16" s="14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3:24" s="123" customFormat="1" ht="14" x14ac:dyDescent="0.3">
      <c r="C17" s="126" t="s">
        <v>197</v>
      </c>
      <c r="D17" s="127"/>
      <c r="E17" s="127"/>
      <c r="G17" s="124"/>
      <c r="I17" s="125"/>
      <c r="J17" s="125"/>
      <c r="K17" s="124"/>
      <c r="L17" s="124"/>
      <c r="M17" s="124"/>
      <c r="V17" s="128"/>
      <c r="W17" s="129"/>
      <c r="X17" s="128"/>
    </row>
    <row r="18" spans="3:24" s="123" customFormat="1" x14ac:dyDescent="0.25">
      <c r="C18" s="130" t="s">
        <v>0</v>
      </c>
      <c r="D18" s="130"/>
      <c r="E18" s="130"/>
      <c r="G18" s="124"/>
      <c r="H18" s="124"/>
      <c r="I18" s="124"/>
      <c r="J18" s="124"/>
      <c r="K18" s="124"/>
      <c r="L18" s="124"/>
      <c r="M18" s="124"/>
      <c r="V18" s="130"/>
      <c r="X18" s="130"/>
    </row>
    <row r="19" spans="3:24" ht="12" customHeight="1" x14ac:dyDescent="0.25"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3:24" ht="12" customHeight="1" x14ac:dyDescent="0.25"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3:24" ht="12" customHeight="1" x14ac:dyDescent="0.25"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3:24" ht="12" customHeight="1" x14ac:dyDescent="0.25">
      <c r="D22" s="18"/>
      <c r="E22" s="18"/>
      <c r="F22" s="18"/>
      <c r="G22" s="18"/>
      <c r="H22" s="18"/>
      <c r="I22" s="18"/>
      <c r="J22" s="18"/>
      <c r="K22" s="18"/>
      <c r="L22" s="18"/>
      <c r="M22" s="19"/>
      <c r="N22" s="19"/>
      <c r="O22" s="19"/>
      <c r="P22" s="19"/>
      <c r="Q22" s="19"/>
    </row>
    <row r="23" spans="3:24" ht="12" customHeight="1" x14ac:dyDescent="0.25">
      <c r="D23" s="18"/>
      <c r="E23" s="18"/>
      <c r="F23" s="18"/>
      <c r="G23" s="18"/>
      <c r="H23" s="18"/>
      <c r="I23" s="18"/>
      <c r="J23" s="18"/>
      <c r="K23" s="18"/>
      <c r="L23" s="18"/>
      <c r="M23" s="19"/>
      <c r="N23" s="19"/>
      <c r="O23" s="19"/>
      <c r="P23" s="19"/>
      <c r="Q23" s="19"/>
    </row>
    <row r="24" spans="3:24" ht="12" customHeight="1" x14ac:dyDescent="0.25"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9"/>
      <c r="O24" s="19"/>
      <c r="P24" s="19"/>
      <c r="Q24" s="19"/>
    </row>
    <row r="25" spans="3:24" ht="12" customHeight="1" x14ac:dyDescent="0.25">
      <c r="D25" s="18"/>
      <c r="E25" s="18"/>
      <c r="F25" s="18"/>
      <c r="G25" s="18"/>
      <c r="H25" s="18"/>
      <c r="I25" s="18"/>
      <c r="J25" s="18"/>
      <c r="K25" s="18"/>
      <c r="L25" s="18"/>
      <c r="M25" s="19"/>
      <c r="N25" s="19"/>
      <c r="O25" s="19"/>
      <c r="P25" s="19"/>
      <c r="Q25" s="19"/>
    </row>
    <row r="26" spans="3:24" ht="12" customHeight="1" x14ac:dyDescent="0.25">
      <c r="D26" s="18"/>
      <c r="E26" s="18"/>
      <c r="F26" s="18"/>
      <c r="G26" s="18"/>
      <c r="H26" s="18"/>
      <c r="I26" s="18"/>
      <c r="J26" s="18"/>
      <c r="K26" s="18"/>
      <c r="L26" s="18"/>
      <c r="M26" s="19"/>
      <c r="N26" s="19"/>
      <c r="O26" s="19"/>
      <c r="P26" s="19"/>
      <c r="Q26" s="19"/>
    </row>
    <row r="27" spans="3:24" ht="12" customHeight="1" x14ac:dyDescent="0.25">
      <c r="D27" s="18"/>
      <c r="E27" s="18"/>
      <c r="F27" s="18"/>
      <c r="G27" s="18"/>
      <c r="H27" s="18"/>
      <c r="I27" s="18"/>
      <c r="J27" s="18"/>
      <c r="K27" s="18"/>
      <c r="L27" s="18"/>
      <c r="M27" s="19"/>
      <c r="N27" s="19"/>
      <c r="O27" s="19"/>
      <c r="P27" s="19"/>
      <c r="Q27" s="19"/>
    </row>
    <row r="28" spans="3:24" ht="12" customHeight="1" x14ac:dyDescent="0.25">
      <c r="D28" s="18"/>
      <c r="E28" s="18"/>
      <c r="F28" s="18"/>
      <c r="G28" s="18"/>
      <c r="H28" s="18"/>
      <c r="I28" s="18"/>
      <c r="J28" s="18"/>
      <c r="K28" s="18"/>
      <c r="L28" s="18"/>
      <c r="M28" s="19"/>
      <c r="N28" s="19"/>
      <c r="O28" s="19"/>
      <c r="P28" s="19"/>
      <c r="Q28" s="19"/>
    </row>
    <row r="29" spans="3:24" ht="12" customHeight="1" x14ac:dyDescent="0.25">
      <c r="D29" s="18"/>
      <c r="E29" s="18"/>
      <c r="F29" s="18"/>
      <c r="G29" s="18"/>
      <c r="H29" s="18"/>
      <c r="I29" s="18"/>
      <c r="J29" s="18"/>
      <c r="K29" s="18"/>
      <c r="L29" s="18"/>
      <c r="M29" s="19"/>
      <c r="N29" s="19"/>
      <c r="O29" s="19"/>
      <c r="P29" s="19"/>
      <c r="Q29" s="19"/>
    </row>
    <row r="30" spans="3:24" ht="12" customHeight="1" x14ac:dyDescent="0.25">
      <c r="D30" s="18"/>
      <c r="E30" s="18"/>
      <c r="F30" s="18"/>
      <c r="G30" s="18"/>
      <c r="H30" s="18"/>
      <c r="I30" s="18"/>
      <c r="J30" s="18"/>
      <c r="K30" s="18"/>
      <c r="L30" s="18"/>
      <c r="M30" s="19"/>
      <c r="N30" s="19"/>
      <c r="O30" s="19"/>
      <c r="P30" s="19"/>
      <c r="Q30" s="19"/>
    </row>
    <row r="31" spans="3:24" ht="12" customHeight="1" x14ac:dyDescent="0.25">
      <c r="D31" s="18"/>
      <c r="E31" s="18"/>
      <c r="F31" s="18"/>
      <c r="G31" s="18"/>
      <c r="H31" s="18"/>
      <c r="I31" s="18"/>
      <c r="J31" s="18"/>
      <c r="K31" s="18"/>
      <c r="L31" s="18"/>
      <c r="M31" s="19"/>
      <c r="N31" s="19"/>
      <c r="O31" s="19"/>
      <c r="P31" s="19"/>
      <c r="Q31" s="19"/>
    </row>
    <row r="32" spans="3:24" ht="12" customHeight="1" x14ac:dyDescent="0.25">
      <c r="D32" s="18"/>
      <c r="E32" s="18"/>
      <c r="F32" s="18"/>
      <c r="G32" s="18"/>
      <c r="H32" s="18"/>
      <c r="I32" s="18"/>
      <c r="J32" s="18"/>
      <c r="K32" s="18"/>
      <c r="L32" s="18"/>
      <c r="M32" s="19"/>
      <c r="N32" s="19"/>
      <c r="O32" s="19"/>
      <c r="P32" s="19"/>
      <c r="Q32" s="19"/>
    </row>
    <row r="33" spans="3:17" ht="12" customHeight="1" x14ac:dyDescent="0.25">
      <c r="D33" s="18"/>
      <c r="E33" s="18"/>
      <c r="F33" s="18"/>
      <c r="G33" s="18"/>
      <c r="H33" s="18"/>
      <c r="I33" s="18"/>
      <c r="J33" s="18"/>
      <c r="K33" s="18"/>
      <c r="L33" s="18"/>
      <c r="M33" s="19"/>
      <c r="N33" s="19"/>
      <c r="O33" s="19"/>
      <c r="P33" s="19"/>
      <c r="Q33" s="19"/>
    </row>
    <row r="34" spans="3:17" ht="12" customHeight="1" x14ac:dyDescent="0.25">
      <c r="D34" s="18"/>
      <c r="E34" s="18"/>
      <c r="F34" s="18"/>
      <c r="G34" s="18"/>
      <c r="H34" s="18"/>
      <c r="I34" s="18"/>
      <c r="J34" s="18"/>
      <c r="K34" s="18"/>
      <c r="L34" s="18"/>
      <c r="M34" s="19"/>
      <c r="N34" s="19"/>
      <c r="O34" s="19"/>
      <c r="P34" s="19"/>
      <c r="Q34" s="19"/>
    </row>
    <row r="35" spans="3:17" ht="12" customHeight="1" x14ac:dyDescent="0.25">
      <c r="D35" s="18"/>
      <c r="E35" s="18"/>
      <c r="F35" s="18"/>
      <c r="G35" s="18"/>
      <c r="H35" s="18"/>
      <c r="I35" s="18"/>
      <c r="J35" s="18"/>
      <c r="K35" s="18"/>
      <c r="L35" s="18"/>
      <c r="M35" s="19"/>
      <c r="N35" s="19"/>
      <c r="O35" s="19"/>
      <c r="P35" s="19"/>
      <c r="Q35" s="19"/>
    </row>
    <row r="36" spans="3:17" ht="12" customHeight="1" x14ac:dyDescent="0.25">
      <c r="D36" s="18"/>
      <c r="E36" s="18"/>
      <c r="F36" s="18"/>
      <c r="G36" s="18"/>
      <c r="H36" s="18"/>
      <c r="I36" s="18"/>
      <c r="J36" s="18"/>
      <c r="K36" s="18"/>
      <c r="L36" s="18"/>
      <c r="M36" s="19"/>
      <c r="N36" s="19"/>
      <c r="O36" s="19"/>
      <c r="P36" s="19"/>
      <c r="Q36" s="19"/>
    </row>
    <row r="37" spans="3:17" ht="12" customHeight="1" x14ac:dyDescent="0.25">
      <c r="D37" s="18"/>
      <c r="E37" s="18"/>
      <c r="F37" s="18"/>
      <c r="G37" s="18"/>
      <c r="H37" s="18"/>
      <c r="I37" s="18"/>
      <c r="J37" s="18"/>
      <c r="K37" s="18"/>
      <c r="L37" s="18"/>
      <c r="M37" s="19"/>
      <c r="N37" s="19"/>
      <c r="O37" s="19"/>
      <c r="P37" s="19"/>
      <c r="Q37" s="19"/>
    </row>
    <row r="38" spans="3:17" ht="12" customHeight="1" x14ac:dyDescent="0.25">
      <c r="D38" s="18"/>
      <c r="E38" s="18"/>
      <c r="F38" s="18"/>
      <c r="G38" s="18"/>
      <c r="H38" s="18"/>
      <c r="I38" s="18"/>
      <c r="J38" s="18"/>
      <c r="K38" s="18"/>
      <c r="L38" s="18"/>
      <c r="M38" s="19"/>
      <c r="N38" s="19"/>
      <c r="O38" s="19"/>
      <c r="P38" s="19"/>
      <c r="Q38" s="19"/>
    </row>
    <row r="39" spans="3:17" ht="12" customHeight="1" x14ac:dyDescent="0.25"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3:17" ht="12" customHeight="1" x14ac:dyDescent="0.25"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3:17" ht="12" customHeight="1" x14ac:dyDescent="0.25"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3:17" ht="12" customHeight="1" x14ac:dyDescent="0.25"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3:17" ht="12" customHeight="1" x14ac:dyDescent="0.25"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3:17" ht="12" customHeight="1" x14ac:dyDescent="0.25"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3:17" ht="12" customHeight="1" x14ac:dyDescent="0.25"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3:17" ht="12" customHeight="1" x14ac:dyDescent="0.3">
      <c r="C46" s="170" t="s">
        <v>31</v>
      </c>
      <c r="D46" s="170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3:17" ht="12" customHeight="1" x14ac:dyDescent="0.25"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3:17" ht="12" customHeight="1" x14ac:dyDescent="0.25"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4:18" ht="12" customHeight="1" x14ac:dyDescent="0.25"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4:18" ht="12" customHeight="1" x14ac:dyDescent="0.25"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4:18" ht="12" customHeight="1" x14ac:dyDescent="0.25"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4:18" ht="12" customHeight="1" x14ac:dyDescent="0.25"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4:18" ht="12" customHeight="1" x14ac:dyDescent="0.25">
      <c r="D53" s="21"/>
      <c r="E53" s="16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R53" s="28"/>
    </row>
    <row r="54" spans="4:18" ht="12" customHeight="1" x14ac:dyDescent="0.35">
      <c r="H54" s="52"/>
    </row>
    <row r="55" spans="4:18" ht="12" customHeight="1" x14ac:dyDescent="0.35">
      <c r="H55" s="52"/>
    </row>
    <row r="56" spans="4:18" x14ac:dyDescent="0.35">
      <c r="D56" s="14"/>
    </row>
    <row r="57" spans="4:18" x14ac:dyDescent="0.35">
      <c r="D57" s="14"/>
    </row>
    <row r="58" spans="4:18" x14ac:dyDescent="0.35">
      <c r="D58" s="14"/>
    </row>
    <row r="59" spans="4:18" x14ac:dyDescent="0.35">
      <c r="D59" s="14"/>
    </row>
    <row r="60" spans="4:18" x14ac:dyDescent="0.35">
      <c r="D60" s="14"/>
    </row>
    <row r="61" spans="4:18" x14ac:dyDescent="0.35">
      <c r="D61" s="14"/>
    </row>
    <row r="62" spans="4:18" x14ac:dyDescent="0.35">
      <c r="D62" s="14"/>
    </row>
    <row r="63" spans="4:18" x14ac:dyDescent="0.35">
      <c r="D63" s="14"/>
    </row>
    <row r="64" spans="4:18" x14ac:dyDescent="0.35">
      <c r="D64" s="14"/>
    </row>
    <row r="65" spans="4:4" x14ac:dyDescent="0.35">
      <c r="D65" s="14"/>
    </row>
    <row r="66" spans="4:4" x14ac:dyDescent="0.35">
      <c r="D66" s="14"/>
    </row>
    <row r="67" spans="4:4" x14ac:dyDescent="0.35">
      <c r="D67" s="14"/>
    </row>
  </sheetData>
  <mergeCells count="2">
    <mergeCell ref="C13:D13"/>
    <mergeCell ref="C46:D46"/>
  </mergeCells>
  <printOptions gridLines="1"/>
  <pageMargins left="0.25" right="0.25" top="0.75" bottom="0.75" header="0.3" footer="0.3"/>
  <pageSetup paperSize="8" scale="63" fitToWidth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C2:V22"/>
  <sheetViews>
    <sheetView zoomScaleNormal="100" workbookViewId="0">
      <selection activeCell="T22" sqref="T22"/>
    </sheetView>
  </sheetViews>
  <sheetFormatPr defaultColWidth="9.1796875" defaultRowHeight="11.5" x14ac:dyDescent="0.25"/>
  <cols>
    <col min="1" max="2" width="3.81640625" style="26" customWidth="1"/>
    <col min="3" max="3" width="21.453125" style="26" customWidth="1"/>
    <col min="4" max="21" width="5.7265625" style="26" customWidth="1"/>
    <col min="22" max="16384" width="9.1796875" style="26"/>
  </cols>
  <sheetData>
    <row r="2" spans="3:22" ht="15.5" x14ac:dyDescent="0.35">
      <c r="C2" s="148" t="s">
        <v>196</v>
      </c>
    </row>
    <row r="3" spans="3:22" ht="12.5" x14ac:dyDescent="0.25">
      <c r="C3" s="147" t="s">
        <v>195</v>
      </c>
    </row>
    <row r="5" spans="3:22" ht="18" customHeight="1" x14ac:dyDescent="0.25">
      <c r="C5" s="63"/>
      <c r="D5" s="73">
        <v>2000</v>
      </c>
      <c r="E5" s="73">
        <v>2001</v>
      </c>
      <c r="F5" s="73">
        <v>2002</v>
      </c>
      <c r="G5" s="73">
        <v>2003</v>
      </c>
      <c r="H5" s="73">
        <v>2004</v>
      </c>
      <c r="I5" s="73">
        <v>2005</v>
      </c>
      <c r="J5" s="73">
        <v>2006</v>
      </c>
      <c r="K5" s="73">
        <v>2007</v>
      </c>
      <c r="L5" s="73">
        <v>2008</v>
      </c>
      <c r="M5" s="73">
        <v>2009</v>
      </c>
      <c r="N5" s="73">
        <v>2010</v>
      </c>
      <c r="O5" s="73">
        <v>2011</v>
      </c>
      <c r="P5" s="73">
        <v>2012</v>
      </c>
      <c r="Q5" s="73">
        <v>2013</v>
      </c>
      <c r="R5" s="73">
        <v>2014</v>
      </c>
      <c r="S5" s="73">
        <v>2015</v>
      </c>
      <c r="T5" s="73">
        <v>2016</v>
      </c>
      <c r="U5" s="73">
        <v>2017</v>
      </c>
    </row>
    <row r="6" spans="3:22" ht="18" customHeight="1" x14ac:dyDescent="0.25">
      <c r="C6" s="149" t="s">
        <v>3</v>
      </c>
      <c r="D6" s="150">
        <f>(env_ac_mfa_EU28!E17/(env_ac_mfa_EU28!E19+env_ac_mfa_EU28!E18))*100</f>
        <v>8.7370741161399401</v>
      </c>
      <c r="E6" s="150">
        <f>env_ac_mfa_EU28!F17/(env_ac_mfa_EU28!F19+env_ac_mfa_EU28!F18)*100</f>
        <v>9.281211936694028</v>
      </c>
      <c r="F6" s="150">
        <f>env_ac_mfa_EU28!G17/(env_ac_mfa_EU28!G19+env_ac_mfa_EU28!G18)*100</f>
        <v>9.6137743523678978</v>
      </c>
      <c r="G6" s="150">
        <f>env_ac_mfa_EU28!H17/(env_ac_mfa_EU28!H19+env_ac_mfa_EU28!H18)*100</f>
        <v>10.158316739838199</v>
      </c>
      <c r="H6" s="150">
        <f>env_ac_mfa_EU28!I17/(env_ac_mfa_EU28!I19+env_ac_mfa_EU28!I18)*100</f>
        <v>9.2667340038998827</v>
      </c>
      <c r="I6" s="150">
        <f>env_ac_mfa_EU28!J17/(env_ac_mfa_EU28!J19+env_ac_mfa_EU28!J18)*100</f>
        <v>9.6147958908824211</v>
      </c>
      <c r="J6" s="150">
        <f>env_ac_mfa_EU28!K17/(env_ac_mfa_EU28!K19+env_ac_mfa_EU28!K18)*100</f>
        <v>10.178926729348497</v>
      </c>
      <c r="K6" s="150">
        <f>env_ac_mfa_EU28!L17/(env_ac_mfa_EU28!L19+env_ac_mfa_EU28!L18)*100</f>
        <v>10.611211674104082</v>
      </c>
      <c r="L6" s="150">
        <f>env_ac_mfa_EU28!M17/(env_ac_mfa_EU28!M19+env_ac_mfa_EU28!M18)*100</f>
        <v>10.037752692359964</v>
      </c>
      <c r="M6" s="150">
        <f>env_ac_mfa_EU28!N17/(env_ac_mfa_EU28!N19+env_ac_mfa_EU28!N18)*100</f>
        <v>8.6817566391035363</v>
      </c>
      <c r="N6" s="150">
        <f>env_ac_mfa_EU28!O17/(env_ac_mfa_EU28!O19+env_ac_mfa_EU28!O18)*100</f>
        <v>9.2277551961858144</v>
      </c>
      <c r="O6" s="150">
        <f>env_ac_mfa_EU28!P17/(env_ac_mfa_EU28!P19+env_ac_mfa_EU28!P18)*100</f>
        <v>9.1884804574800025</v>
      </c>
      <c r="P6" s="150">
        <f>env_ac_mfa_EU28!Q17/(env_ac_mfa_EU28!Q19+env_ac_mfa_EU28!Q18)*100</f>
        <v>9.4595551947863399</v>
      </c>
      <c r="Q6" s="150">
        <f>env_ac_mfa_EU28!R17/(env_ac_mfa_EU28!R19+env_ac_mfa_EU28!R18)*100</f>
        <v>9.5993549008127559</v>
      </c>
      <c r="R6" s="150">
        <f>env_ac_mfa_EU28!S17/(env_ac_mfa_EU28!S19+env_ac_mfa_EU28!S18)*100</f>
        <v>9.6115193836630421</v>
      </c>
      <c r="S6" s="150">
        <f>env_ac_mfa_EU28!T17/(env_ac_mfa_EU28!T19+env_ac_mfa_EU28!T18)*100</f>
        <v>10.283469901221181</v>
      </c>
      <c r="T6" s="150">
        <f>env_ac_mfa_EU28!U17/(env_ac_mfa_EU28!U19+env_ac_mfa_EU28!U18)*100</f>
        <v>10.426887984414586</v>
      </c>
      <c r="U6" s="150">
        <f>env_ac_mfa_EU28!V17/(env_ac_mfa_EU28!V19+env_ac_mfa_EU28!V18)*100</f>
        <v>10.738596501982958</v>
      </c>
      <c r="V6" s="67"/>
    </row>
    <row r="7" spans="3:22" ht="18" customHeight="1" x14ac:dyDescent="0.25">
      <c r="C7" s="151" t="s">
        <v>4</v>
      </c>
      <c r="D7" s="152">
        <f>(env_ac_mfa_EU28!E22/(env_ac_mfa_EU28!E24+env_ac_mfa_EU28!E23))*100</f>
        <v>62.407579744618083</v>
      </c>
      <c r="E7" s="152">
        <f>(env_ac_mfa_EU28!F22/(env_ac_mfa_EU28!F24+env_ac_mfa_EU28!F23))*100</f>
        <v>62.265366804308528</v>
      </c>
      <c r="F7" s="152">
        <f>(env_ac_mfa_EU28!G22/(env_ac_mfa_EU28!G24+env_ac_mfa_EU28!G23))*100</f>
        <v>62.860768210036341</v>
      </c>
      <c r="G7" s="152">
        <f>(env_ac_mfa_EU28!H22/(env_ac_mfa_EU28!H24+env_ac_mfa_EU28!H23))*100</f>
        <v>64.931475077768368</v>
      </c>
      <c r="H7" s="152">
        <f>(env_ac_mfa_EU28!I22/(env_ac_mfa_EU28!I24+env_ac_mfa_EU28!I23))*100</f>
        <v>66.568294322887795</v>
      </c>
      <c r="I7" s="152">
        <f>(env_ac_mfa_EU28!J22/(env_ac_mfa_EU28!J24+env_ac_mfa_EU28!J23))*100</f>
        <v>67.447275812611892</v>
      </c>
      <c r="J7" s="152">
        <f>(env_ac_mfa_EU28!K22/(env_ac_mfa_EU28!K24+env_ac_mfa_EU28!K23))*100</f>
        <v>67.468069360195699</v>
      </c>
      <c r="K7" s="152">
        <f>(env_ac_mfa_EU28!L22/(env_ac_mfa_EU28!L24+env_ac_mfa_EU28!L23))*100</f>
        <v>68.506613526085147</v>
      </c>
      <c r="L7" s="152">
        <f>(env_ac_mfa_EU28!M22/(env_ac_mfa_EU28!M24+env_ac_mfa_EU28!M23))*100</f>
        <v>67.525667439548414</v>
      </c>
      <c r="M7" s="152">
        <f>(env_ac_mfa_EU28!N22/(env_ac_mfa_EU28!N24+env_ac_mfa_EU28!N23))*100</f>
        <v>55.75580543523099</v>
      </c>
      <c r="N7" s="152">
        <f>(env_ac_mfa_EU28!O22/(env_ac_mfa_EU28!O24+env_ac_mfa_EU28!O23))*100</f>
        <v>58.736234722537283</v>
      </c>
      <c r="O7" s="152">
        <f>(env_ac_mfa_EU28!P22/(env_ac_mfa_EU28!P24+env_ac_mfa_EU28!P23))*100</f>
        <v>58.767044749451728</v>
      </c>
      <c r="P7" s="152">
        <f>(env_ac_mfa_EU28!Q22/(env_ac_mfa_EU28!Q24+env_ac_mfa_EU28!Q23))*100</f>
        <v>54.306253745259937</v>
      </c>
      <c r="Q7" s="152">
        <f>(env_ac_mfa_EU28!R22/(env_ac_mfa_EU28!R24+env_ac_mfa_EU28!R23))*100</f>
        <v>52.256320000248401</v>
      </c>
      <c r="R7" s="152">
        <f>(env_ac_mfa_EU28!S22/(env_ac_mfa_EU28!S24+env_ac_mfa_EU28!S23))*100</f>
        <v>56.243361306722214</v>
      </c>
      <c r="S7" s="152">
        <f>(env_ac_mfa_EU28!T22/(env_ac_mfa_EU28!T24+env_ac_mfa_EU28!T23))*100</f>
        <v>56.746936056598742</v>
      </c>
      <c r="T7" s="152">
        <f>(env_ac_mfa_EU28!U22/(env_ac_mfa_EU28!U24+env_ac_mfa_EU28!U23))*100</f>
        <v>54.276710628032276</v>
      </c>
      <c r="U7" s="152">
        <f>(env_ac_mfa_EU28!V22/(env_ac_mfa_EU28!V24+env_ac_mfa_EU28!V23))*100</f>
        <v>54.427482076678032</v>
      </c>
      <c r="V7" s="67"/>
    </row>
    <row r="8" spans="3:22" ht="18" customHeight="1" x14ac:dyDescent="0.25">
      <c r="C8" s="151" t="s">
        <v>5</v>
      </c>
      <c r="D8" s="152">
        <f>(env_ac_mfa_EU28!E27/(env_ac_mfa_EU28!E29+env_ac_mfa_EU28!E28))*100</f>
        <v>2.0654736486528833</v>
      </c>
      <c r="E8" s="152">
        <f>(env_ac_mfa_EU28!F27/(env_ac_mfa_EU28!F29+env_ac_mfa_EU28!F28))*100</f>
        <v>2.117814212823701</v>
      </c>
      <c r="F8" s="152">
        <f>(env_ac_mfa_EU28!G27/(env_ac_mfa_EU28!G29+env_ac_mfa_EU28!G28))*100</f>
        <v>2.2674412601964655</v>
      </c>
      <c r="G8" s="152">
        <f>(env_ac_mfa_EU28!H27/(env_ac_mfa_EU28!H29+env_ac_mfa_EU28!H28))*100</f>
        <v>2.4431991815850833</v>
      </c>
      <c r="H8" s="152">
        <f>(env_ac_mfa_EU28!I27/(env_ac_mfa_EU28!I29+env_ac_mfa_EU28!I28))*100</f>
        <v>2.4758943720912421</v>
      </c>
      <c r="I8" s="152">
        <f>(env_ac_mfa_EU28!J27/(env_ac_mfa_EU28!J29+env_ac_mfa_EU28!J28))*100</f>
        <v>2.4473730679833015</v>
      </c>
      <c r="J8" s="152">
        <f>(env_ac_mfa_EU28!K27/(env_ac_mfa_EU28!K29+env_ac_mfa_EU28!K28))*100</f>
        <v>2.3674052732977517</v>
      </c>
      <c r="K8" s="152">
        <f>(env_ac_mfa_EU28!L27/(env_ac_mfa_EU28!L29+env_ac_mfa_EU28!L28))*100</f>
        <v>2.4759419440687838</v>
      </c>
      <c r="L8" s="152">
        <f>(env_ac_mfa_EU28!M27/(env_ac_mfa_EU28!M29+env_ac_mfa_EU28!M28))*100</f>
        <v>2.3344331469822612</v>
      </c>
      <c r="M8" s="152">
        <f>(env_ac_mfa_EU28!N27/(env_ac_mfa_EU28!N29+env_ac_mfa_EU28!N28))*100</f>
        <v>2.0402409027291237</v>
      </c>
      <c r="N8" s="152">
        <f>(env_ac_mfa_EU28!O27/(env_ac_mfa_EU28!O29+env_ac_mfa_EU28!O28))*100</f>
        <v>2.6378566403659804</v>
      </c>
      <c r="O8" s="152">
        <f>(env_ac_mfa_EU28!P27/(env_ac_mfa_EU28!P29+env_ac_mfa_EU28!P28))*100</f>
        <v>2.6100819636030193</v>
      </c>
      <c r="P8" s="152">
        <f>(env_ac_mfa_EU28!Q27/(env_ac_mfa_EU28!Q29+env_ac_mfa_EU28!Q28))*100</f>
        <v>2.4389094769267081</v>
      </c>
      <c r="Q8" s="152">
        <f>(env_ac_mfa_EU28!R27/(env_ac_mfa_EU28!R29+env_ac_mfa_EU28!R28))*100</f>
        <v>2.4368595877502894</v>
      </c>
      <c r="R8" s="152">
        <f>(env_ac_mfa_EU28!S27/(env_ac_mfa_EU28!S29+env_ac_mfa_EU28!S28))*100</f>
        <v>2.5263726914171052</v>
      </c>
      <c r="S8" s="152">
        <f>(env_ac_mfa_EU28!T27/(env_ac_mfa_EU28!T29+env_ac_mfa_EU28!T28))*100</f>
        <v>2.4920126679760077</v>
      </c>
      <c r="T8" s="152">
        <f>(env_ac_mfa_EU28!U27/(env_ac_mfa_EU28!U29+env_ac_mfa_EU28!U28))*100</f>
        <v>2.6534093189038881</v>
      </c>
      <c r="U8" s="152">
        <f>(env_ac_mfa_EU28!V27/(env_ac_mfa_EU28!V29+env_ac_mfa_EU28!V28))*100</f>
        <v>2.8052069560162796</v>
      </c>
      <c r="V8" s="67"/>
    </row>
    <row r="9" spans="3:22" ht="18" customHeight="1" x14ac:dyDescent="0.25">
      <c r="C9" s="151" t="s">
        <v>14</v>
      </c>
      <c r="D9" s="152">
        <f>(env_ac_mfa_EU28!E32/(env_ac_mfa_EU28!E34+env_ac_mfa_EU28!E33))*100</f>
        <v>48.079404678709295</v>
      </c>
      <c r="E9" s="152">
        <f>(env_ac_mfa_EU28!F32/(env_ac_mfa_EU28!F34+env_ac_mfa_EU28!F33))*100</f>
        <v>49.283641451055246</v>
      </c>
      <c r="F9" s="152">
        <f>(env_ac_mfa_EU28!G32/(env_ac_mfa_EU28!G34+env_ac_mfa_EU28!G33))*100</f>
        <v>49.490791583663537</v>
      </c>
      <c r="G9" s="152">
        <f>(env_ac_mfa_EU28!H32/(env_ac_mfa_EU28!H34+env_ac_mfa_EU28!H33))*100</f>
        <v>51.212847668094952</v>
      </c>
      <c r="H9" s="152">
        <f>(env_ac_mfa_EU28!I32/(env_ac_mfa_EU28!I34+env_ac_mfa_EU28!I33))*100</f>
        <v>52.743963070165769</v>
      </c>
      <c r="I9" s="152">
        <f>(env_ac_mfa_EU28!J32/(env_ac_mfa_EU28!J34+env_ac_mfa_EU28!J33))*100</f>
        <v>54.481898958369094</v>
      </c>
      <c r="J9" s="152">
        <f>(env_ac_mfa_EU28!K32/(env_ac_mfa_EU28!K34+env_ac_mfa_EU28!K33))*100</f>
        <v>56.106199315295655</v>
      </c>
      <c r="K9" s="152">
        <f>(env_ac_mfa_EU28!L32/(env_ac_mfa_EU28!L34+env_ac_mfa_EU28!L33))*100</f>
        <v>56.597827625714146</v>
      </c>
      <c r="L9" s="152">
        <f>(env_ac_mfa_EU28!M32/(env_ac_mfa_EU28!M34+env_ac_mfa_EU28!M33))*100</f>
        <v>57.534490525430684</v>
      </c>
      <c r="M9" s="152">
        <f>(env_ac_mfa_EU28!N32/(env_ac_mfa_EU28!N34+env_ac_mfa_EU28!N33))*100</f>
        <v>57.217798290218958</v>
      </c>
      <c r="N9" s="152">
        <f>(env_ac_mfa_EU28!O32/(env_ac_mfa_EU28!O34+env_ac_mfa_EU28!O33))*100</f>
        <v>57.734762484303062</v>
      </c>
      <c r="O9" s="152">
        <f>(env_ac_mfa_EU28!P32/(env_ac_mfa_EU28!P34+env_ac_mfa_EU28!P33))*100</f>
        <v>58.063210713292726</v>
      </c>
      <c r="P9" s="152">
        <f>(env_ac_mfa_EU28!Q32/(env_ac_mfa_EU28!Q34+env_ac_mfa_EU28!Q33))*100</f>
        <v>58.822321692457038</v>
      </c>
      <c r="Q9" s="152">
        <f>(env_ac_mfa_EU28!R32/(env_ac_mfa_EU28!R34+env_ac_mfa_EU28!R33))*100</f>
        <v>59.098202645638906</v>
      </c>
      <c r="R9" s="152">
        <f>(env_ac_mfa_EU28!S32/(env_ac_mfa_EU28!S34+env_ac_mfa_EU28!S33))*100</f>
        <v>59.926581641532607</v>
      </c>
      <c r="S9" s="152">
        <f>(env_ac_mfa_EU28!T32/(env_ac_mfa_EU28!T34+env_ac_mfa_EU28!T33))*100</f>
        <v>61.412685316427314</v>
      </c>
      <c r="T9" s="152">
        <f>(env_ac_mfa_EU28!U32/(env_ac_mfa_EU28!U34+env_ac_mfa_EU28!U33))*100</f>
        <v>62.847353079084556</v>
      </c>
      <c r="U9" s="152">
        <f>(env_ac_mfa_EU28!V32/(env_ac_mfa_EU28!V34+env_ac_mfa_EU28!V33))*100</f>
        <v>63.339258003569356</v>
      </c>
      <c r="V9" s="67"/>
    </row>
    <row r="10" spans="3:22" s="49" customFormat="1" ht="18" customHeight="1" x14ac:dyDescent="0.35">
      <c r="C10" s="74" t="s">
        <v>12</v>
      </c>
      <c r="D10" s="112">
        <f>(env_ac_mfa_EU28!E12/(env_ac_mfa_EU28!E14+env_ac_mfa_EU28!E13))*100</f>
        <v>18.587193383907614</v>
      </c>
      <c r="E10" s="112">
        <f>(env_ac_mfa_EU28!F12/(env_ac_mfa_EU28!F14+env_ac_mfa_EU28!F13))*100</f>
        <v>19.062133773033572</v>
      </c>
      <c r="F10" s="112">
        <f>(env_ac_mfa_EU28!G12/(env_ac_mfa_EU28!G14+env_ac_mfa_EU28!G13))*100</f>
        <v>19.434234501728724</v>
      </c>
      <c r="G10" s="112">
        <f>(env_ac_mfa_EU28!H12/(env_ac_mfa_EU28!H14+env_ac_mfa_EU28!H13))*100</f>
        <v>20.617819591451195</v>
      </c>
      <c r="H10" s="112">
        <f>(env_ac_mfa_EU28!I12/(env_ac_mfa_EU28!I14+env_ac_mfa_EU28!I13))*100</f>
        <v>20.629843450716155</v>
      </c>
      <c r="I10" s="112">
        <f>(env_ac_mfa_EU28!J12/(env_ac_mfa_EU28!J14+env_ac_mfa_EU28!J13))*100</f>
        <v>20.884786980794694</v>
      </c>
      <c r="J10" s="112">
        <f>(env_ac_mfa_EU28!K12/(env_ac_mfa_EU28!K14+env_ac_mfa_EU28!K13))*100</f>
        <v>21.104362493897501</v>
      </c>
      <c r="K10" s="112">
        <f>(env_ac_mfa_EU28!L12/(env_ac_mfa_EU28!L14+env_ac_mfa_EU28!L13))*100</f>
        <v>20.766882573709555</v>
      </c>
      <c r="L10" s="112">
        <f>(env_ac_mfa_EU28!M12/(env_ac_mfa_EU28!M14+env_ac_mfa_EU28!M13))*100</f>
        <v>20.949290135233039</v>
      </c>
      <c r="M10" s="112">
        <f>(env_ac_mfa_EU28!N12/(env_ac_mfa_EU28!N14+env_ac_mfa_EU28!N13))*100</f>
        <v>20.192766623345733</v>
      </c>
      <c r="N10" s="112">
        <f>(env_ac_mfa_EU28!O12/(env_ac_mfa_EU28!O14+env_ac_mfa_EU28!O13))*100</f>
        <v>22.013926953698913</v>
      </c>
      <c r="O10" s="112">
        <f>(env_ac_mfa_EU28!P12/(env_ac_mfa_EU28!P14+env_ac_mfa_EU28!P13))*100</f>
        <v>21.47410490756539</v>
      </c>
      <c r="P10" s="112">
        <f>(env_ac_mfa_EU28!Q12/(env_ac_mfa_EU28!Q14+env_ac_mfa_EU28!Q13))*100</f>
        <v>22.435369403385838</v>
      </c>
      <c r="Q10" s="112">
        <f>(env_ac_mfa_EU28!R12/(env_ac_mfa_EU28!R14+env_ac_mfa_EU28!R13))*100</f>
        <v>22.577027052749727</v>
      </c>
      <c r="R10" s="112">
        <f>(env_ac_mfa_EU28!S12/(env_ac_mfa_EU28!S14+env_ac_mfa_EU28!S13))*100</f>
        <v>22.46807554563134</v>
      </c>
      <c r="S10" s="112">
        <f>(env_ac_mfa_EU28!T12/(env_ac_mfa_EU28!T14+env_ac_mfa_EU28!T13))*100</f>
        <v>23.063399549586482</v>
      </c>
      <c r="T10" s="112">
        <f>(env_ac_mfa_EU28!U12/(env_ac_mfa_EU28!U14+env_ac_mfa_EU28!U13))*100</f>
        <v>23.197106880585967</v>
      </c>
      <c r="U10" s="112">
        <f>(env_ac_mfa_EU28!V12/(env_ac_mfa_EU28!V14+env_ac_mfa_EU28!V13))*100</f>
        <v>23.31249278752502</v>
      </c>
      <c r="V10" s="68"/>
    </row>
    <row r="11" spans="3:22" x14ac:dyDescent="0.25">
      <c r="C11" s="26" t="s">
        <v>11</v>
      </c>
    </row>
    <row r="12" spans="3:22" ht="12" x14ac:dyDescent="0.3">
      <c r="C12" s="168" t="s">
        <v>24</v>
      </c>
      <c r="D12" s="168"/>
      <c r="E12" s="168"/>
      <c r="F12" s="168"/>
    </row>
    <row r="13" spans="3:22" ht="12" x14ac:dyDescent="0.3">
      <c r="C13" s="53"/>
      <c r="Q13" s="54"/>
      <c r="R13" s="54"/>
      <c r="S13" s="54"/>
    </row>
    <row r="14" spans="3:22" x14ac:dyDescent="0.25">
      <c r="Q14" s="54"/>
      <c r="R14" s="54"/>
      <c r="S14" s="54"/>
    </row>
    <row r="15" spans="3:22" ht="15" customHeight="1" x14ac:dyDescent="0.25"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Q15" s="54"/>
      <c r="R15" s="54"/>
      <c r="S15" s="54"/>
    </row>
    <row r="16" spans="3:22" x14ac:dyDescent="0.25"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4:19" x14ac:dyDescent="0.25"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4:19" x14ac:dyDescent="0.25"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4:19" x14ac:dyDescent="0.25"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4:19" x14ac:dyDescent="0.25"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4:19" x14ac:dyDescent="0.25">
      <c r="Q21" s="69"/>
      <c r="R21" s="69"/>
      <c r="S21" s="69"/>
    </row>
    <row r="22" spans="4:19" x14ac:dyDescent="0.25">
      <c r="Q22" s="69"/>
      <c r="R22" s="69"/>
      <c r="S22" s="69"/>
    </row>
  </sheetData>
  <mergeCells count="1">
    <mergeCell ref="C12:F12"/>
  </mergeCells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9CCFF"/>
  </sheetPr>
  <dimension ref="A1:AF134"/>
  <sheetViews>
    <sheetView zoomScale="70" zoomScaleNormal="70" workbookViewId="0">
      <selection activeCell="F5" sqref="F5"/>
    </sheetView>
  </sheetViews>
  <sheetFormatPr defaultColWidth="9.1796875" defaultRowHeight="14" x14ac:dyDescent="0.3"/>
  <cols>
    <col min="1" max="1" width="9.1796875" style="82"/>
    <col min="2" max="2" width="35.54296875" style="82" customWidth="1"/>
    <col min="3" max="3" width="9.1796875" style="82"/>
    <col min="4" max="4" width="28.26953125" style="82" customWidth="1"/>
    <col min="5" max="21" width="9.7265625" style="82" bestFit="1" customWidth="1"/>
    <col min="22" max="22" width="10.54296875" style="82" customWidth="1"/>
    <col min="23" max="16384" width="9.1796875" style="82"/>
  </cols>
  <sheetData>
    <row r="1" spans="1:23" x14ac:dyDescent="0.3">
      <c r="A1" s="113" t="s">
        <v>117</v>
      </c>
    </row>
    <row r="3" spans="1:23" x14ac:dyDescent="0.3">
      <c r="A3" s="113" t="s">
        <v>116</v>
      </c>
      <c r="B3" s="154">
        <v>43545.726099537038</v>
      </c>
    </row>
    <row r="4" spans="1:23" x14ac:dyDescent="0.3">
      <c r="A4" s="113" t="s">
        <v>115</v>
      </c>
      <c r="B4" s="154">
        <v>43551.597977395832</v>
      </c>
    </row>
    <row r="5" spans="1:23" x14ac:dyDescent="0.3">
      <c r="A5" s="113" t="s">
        <v>114</v>
      </c>
      <c r="B5" s="113" t="s">
        <v>113</v>
      </c>
    </row>
    <row r="7" spans="1:23" x14ac:dyDescent="0.3">
      <c r="A7" s="113" t="s">
        <v>110</v>
      </c>
      <c r="B7" s="113" t="s">
        <v>112</v>
      </c>
    </row>
    <row r="8" spans="1:23" x14ac:dyDescent="0.3">
      <c r="A8" s="113" t="s">
        <v>108</v>
      </c>
      <c r="B8" s="113" t="s">
        <v>107</v>
      </c>
    </row>
    <row r="10" spans="1:23" x14ac:dyDescent="0.3">
      <c r="A10" s="114" t="s">
        <v>106</v>
      </c>
      <c r="B10" s="114" t="s">
        <v>105</v>
      </c>
      <c r="C10" s="114" t="s">
        <v>104</v>
      </c>
      <c r="D10" s="114" t="s">
        <v>103</v>
      </c>
      <c r="E10" s="114" t="s">
        <v>102</v>
      </c>
      <c r="F10" s="114" t="s">
        <v>101</v>
      </c>
      <c r="G10" s="114" t="s">
        <v>100</v>
      </c>
      <c r="H10" s="114" t="s">
        <v>99</v>
      </c>
      <c r="I10" s="114" t="s">
        <v>98</v>
      </c>
      <c r="J10" s="114" t="s">
        <v>97</v>
      </c>
      <c r="K10" s="114" t="s">
        <v>96</v>
      </c>
      <c r="L10" s="114" t="s">
        <v>95</v>
      </c>
      <c r="M10" s="114" t="s">
        <v>94</v>
      </c>
      <c r="N10" s="114" t="s">
        <v>93</v>
      </c>
      <c r="O10" s="114" t="s">
        <v>92</v>
      </c>
      <c r="P10" s="114" t="s">
        <v>91</v>
      </c>
      <c r="Q10" s="114" t="s">
        <v>90</v>
      </c>
      <c r="R10" s="114" t="s">
        <v>89</v>
      </c>
      <c r="S10" s="114" t="s">
        <v>88</v>
      </c>
      <c r="T10" s="114" t="s">
        <v>87</v>
      </c>
      <c r="U10" s="114" t="s">
        <v>86</v>
      </c>
      <c r="V10" s="114" t="s">
        <v>85</v>
      </c>
      <c r="W10" s="114" t="s">
        <v>84</v>
      </c>
    </row>
    <row r="11" spans="1:23" x14ac:dyDescent="0.3">
      <c r="A11" s="114" t="s">
        <v>83</v>
      </c>
      <c r="B11" s="114" t="s">
        <v>12</v>
      </c>
      <c r="C11" s="114" t="s">
        <v>74</v>
      </c>
      <c r="D11" s="114" t="s">
        <v>73</v>
      </c>
      <c r="E11" s="115">
        <v>6494319.5470000003</v>
      </c>
      <c r="F11" s="115">
        <v>6474722.4189999998</v>
      </c>
      <c r="G11" s="115">
        <v>6386556.7910000002</v>
      </c>
      <c r="H11" s="115">
        <v>6280958.2989999996</v>
      </c>
      <c r="I11" s="115">
        <v>6592669.0820000004</v>
      </c>
      <c r="J11" s="115">
        <v>6645360.5530000003</v>
      </c>
      <c r="K11" s="115">
        <v>6757344.6129999999</v>
      </c>
      <c r="L11" s="115">
        <v>6991522.8940000003</v>
      </c>
      <c r="M11" s="115">
        <v>6869650.8710000003</v>
      </c>
      <c r="N11" s="115">
        <v>6135052.9009999996</v>
      </c>
      <c r="O11" s="115">
        <v>5855795.4110000003</v>
      </c>
      <c r="P11" s="115">
        <v>6167829.3020000001</v>
      </c>
      <c r="Q11" s="115">
        <v>5704631.4680000003</v>
      </c>
      <c r="R11" s="115">
        <v>5608354.3099999996</v>
      </c>
      <c r="S11" s="115">
        <v>5692320.0269999998</v>
      </c>
      <c r="T11" s="115">
        <v>5663732.0219999999</v>
      </c>
      <c r="U11" s="115">
        <v>5651000.1840000004</v>
      </c>
      <c r="V11" s="115">
        <v>5778005.0559999999</v>
      </c>
      <c r="W11" s="115" t="s">
        <v>63</v>
      </c>
    </row>
    <row r="12" spans="1:23" x14ac:dyDescent="0.3">
      <c r="A12" s="114" t="s">
        <v>83</v>
      </c>
      <c r="B12" s="114" t="s">
        <v>12</v>
      </c>
      <c r="C12" s="114" t="s">
        <v>72</v>
      </c>
      <c r="D12" s="114" t="s">
        <v>1</v>
      </c>
      <c r="E12" s="115">
        <v>1482704.9739999999</v>
      </c>
      <c r="F12" s="115">
        <v>1524898.4269999999</v>
      </c>
      <c r="G12" s="115">
        <v>1540577.956</v>
      </c>
      <c r="H12" s="115">
        <v>1631344.2690000001</v>
      </c>
      <c r="I12" s="115">
        <v>1713562.591</v>
      </c>
      <c r="J12" s="115">
        <v>1754238.335</v>
      </c>
      <c r="K12" s="115">
        <v>1807570.7949999999</v>
      </c>
      <c r="L12" s="115">
        <v>1832467.7819999999</v>
      </c>
      <c r="M12" s="115">
        <v>1820531.523</v>
      </c>
      <c r="N12" s="115">
        <v>1552286.5060000001</v>
      </c>
      <c r="O12" s="115">
        <v>1652975.2990000001</v>
      </c>
      <c r="P12" s="115">
        <v>1686687.09</v>
      </c>
      <c r="Q12" s="115">
        <v>1650049.943</v>
      </c>
      <c r="R12" s="115">
        <v>1635431.477</v>
      </c>
      <c r="S12" s="115">
        <v>1649584.7009999999</v>
      </c>
      <c r="T12" s="115">
        <v>1697825.402</v>
      </c>
      <c r="U12" s="115">
        <v>1706795.798</v>
      </c>
      <c r="V12" s="115">
        <v>1756475.156</v>
      </c>
      <c r="W12" s="115" t="s">
        <v>63</v>
      </c>
    </row>
    <row r="13" spans="1:23" x14ac:dyDescent="0.3">
      <c r="A13" s="114" t="s">
        <v>83</v>
      </c>
      <c r="B13" s="114" t="s">
        <v>12</v>
      </c>
      <c r="C13" s="114" t="s">
        <v>71</v>
      </c>
      <c r="D13" s="114" t="s">
        <v>2</v>
      </c>
      <c r="E13" s="115">
        <v>410562.38</v>
      </c>
      <c r="F13" s="115">
        <v>395479.772</v>
      </c>
      <c r="G13" s="115">
        <v>421267.88400000002</v>
      </c>
      <c r="H13" s="115">
        <v>437444.67200000002</v>
      </c>
      <c r="I13" s="115">
        <v>457181.47100000002</v>
      </c>
      <c r="J13" s="115">
        <v>483604.44500000001</v>
      </c>
      <c r="K13" s="115">
        <v>502110.01699999999</v>
      </c>
      <c r="L13" s="115">
        <v>513012.57500000001</v>
      </c>
      <c r="M13" s="115">
        <v>536294.19499999995</v>
      </c>
      <c r="N13" s="115">
        <v>509451.17200000002</v>
      </c>
      <c r="O13" s="115">
        <v>557599.78599999996</v>
      </c>
      <c r="P13" s="115">
        <v>570580.55900000001</v>
      </c>
      <c r="Q13" s="115">
        <v>615941.91500000004</v>
      </c>
      <c r="R13" s="115">
        <v>642291.76699999999</v>
      </c>
      <c r="S13" s="115">
        <v>645118.299</v>
      </c>
      <c r="T13" s="115">
        <v>650725.755</v>
      </c>
      <c r="U13" s="115">
        <v>671205.36</v>
      </c>
      <c r="V13" s="115">
        <v>698549.06200000003</v>
      </c>
      <c r="W13" s="115" t="s">
        <v>63</v>
      </c>
    </row>
    <row r="14" spans="1:23" x14ac:dyDescent="0.3">
      <c r="A14" s="114" t="s">
        <v>83</v>
      </c>
      <c r="B14" s="114" t="s">
        <v>12</v>
      </c>
      <c r="C14" s="114" t="s">
        <v>70</v>
      </c>
      <c r="D14" s="114" t="s">
        <v>69</v>
      </c>
      <c r="E14" s="115">
        <v>7566462.1409999998</v>
      </c>
      <c r="F14" s="115">
        <v>7604141.074</v>
      </c>
      <c r="G14" s="115">
        <v>7505866.8629999999</v>
      </c>
      <c r="H14" s="115">
        <v>7474857.8959999997</v>
      </c>
      <c r="I14" s="115">
        <v>7849050.2029999997</v>
      </c>
      <c r="J14" s="115">
        <v>7915994.443</v>
      </c>
      <c r="K14" s="115">
        <v>8062805.3909999998</v>
      </c>
      <c r="L14" s="115">
        <v>8310978.1009999998</v>
      </c>
      <c r="M14" s="115">
        <v>8153888.199</v>
      </c>
      <c r="N14" s="115">
        <v>7177888.2350000003</v>
      </c>
      <c r="O14" s="115">
        <v>6951170.9230000004</v>
      </c>
      <c r="P14" s="115">
        <v>7283935.8329999996</v>
      </c>
      <c r="Q14" s="115">
        <v>6738739.4960000003</v>
      </c>
      <c r="R14" s="115">
        <v>6601494.0209999997</v>
      </c>
      <c r="S14" s="115">
        <v>6696786.4299999997</v>
      </c>
      <c r="T14" s="115">
        <v>6710831.6699999999</v>
      </c>
      <c r="U14" s="115">
        <v>6686590.6220000004</v>
      </c>
      <c r="V14" s="115">
        <v>6835931.1500000004</v>
      </c>
      <c r="W14" s="115" t="s">
        <v>63</v>
      </c>
    </row>
    <row r="15" spans="1:23" x14ac:dyDescent="0.3">
      <c r="A15" s="114" t="s">
        <v>83</v>
      </c>
      <c r="B15" s="114" t="s">
        <v>12</v>
      </c>
      <c r="C15" s="114" t="s">
        <v>66</v>
      </c>
      <c r="D15" s="114" t="s">
        <v>65</v>
      </c>
      <c r="E15" s="115">
        <v>1072142.594</v>
      </c>
      <c r="F15" s="115">
        <v>1129418.656</v>
      </c>
      <c r="G15" s="115">
        <v>1119310.0719999999</v>
      </c>
      <c r="H15" s="115">
        <v>1193899.5970000001</v>
      </c>
      <c r="I15" s="115">
        <v>1256381.121</v>
      </c>
      <c r="J15" s="115">
        <v>1270633.8899999999</v>
      </c>
      <c r="K15" s="115">
        <v>1305460.7779999999</v>
      </c>
      <c r="L15" s="115">
        <v>1319455.2069999999</v>
      </c>
      <c r="M15" s="115">
        <v>1284237.328</v>
      </c>
      <c r="N15" s="115">
        <v>1042835.334</v>
      </c>
      <c r="O15" s="115">
        <v>1095375.513</v>
      </c>
      <c r="P15" s="115">
        <v>1116106.531</v>
      </c>
      <c r="Q15" s="115">
        <v>1034108.028</v>
      </c>
      <c r="R15" s="115">
        <v>993139.71100000001</v>
      </c>
      <c r="S15" s="115">
        <v>1004466.402</v>
      </c>
      <c r="T15" s="115">
        <v>1047099.647</v>
      </c>
      <c r="U15" s="115">
        <v>1035590.438</v>
      </c>
      <c r="V15" s="115">
        <v>1057926.094</v>
      </c>
      <c r="W15" s="115" t="s">
        <v>63</v>
      </c>
    </row>
    <row r="16" spans="1:23" x14ac:dyDescent="0.3">
      <c r="A16" s="114" t="s">
        <v>82</v>
      </c>
      <c r="B16" s="114" t="s">
        <v>3</v>
      </c>
      <c r="C16" s="114" t="s">
        <v>74</v>
      </c>
      <c r="D16" s="114" t="s">
        <v>73</v>
      </c>
      <c r="E16" s="115">
        <v>1659345.551</v>
      </c>
      <c r="F16" s="115">
        <v>1617602.399</v>
      </c>
      <c r="G16" s="115">
        <v>1632284.341</v>
      </c>
      <c r="H16" s="115">
        <v>1515672.892</v>
      </c>
      <c r="I16" s="115">
        <v>1717467.7760000001</v>
      </c>
      <c r="J16" s="115">
        <v>1656516.7830000001</v>
      </c>
      <c r="K16" s="115">
        <v>1572556.9410000001</v>
      </c>
      <c r="L16" s="115">
        <v>1624844.034</v>
      </c>
      <c r="M16" s="115">
        <v>1680577.007</v>
      </c>
      <c r="N16" s="115">
        <v>1647959.625</v>
      </c>
      <c r="O16" s="115">
        <v>1608952.1270000001</v>
      </c>
      <c r="P16" s="115">
        <v>1697972.932</v>
      </c>
      <c r="Q16" s="115">
        <v>1632035.409</v>
      </c>
      <c r="R16" s="115">
        <v>1669391.9010000001</v>
      </c>
      <c r="S16" s="115">
        <v>1796830.38</v>
      </c>
      <c r="T16" s="115">
        <v>1667704.469</v>
      </c>
      <c r="U16" s="115">
        <v>1688381.3570000001</v>
      </c>
      <c r="V16" s="115">
        <v>1690208.5490000001</v>
      </c>
      <c r="W16" s="115" t="s">
        <v>63</v>
      </c>
    </row>
    <row r="17" spans="1:23" x14ac:dyDescent="0.3">
      <c r="A17" s="114" t="s">
        <v>82</v>
      </c>
      <c r="B17" s="114" t="s">
        <v>3</v>
      </c>
      <c r="C17" s="114" t="s">
        <v>72</v>
      </c>
      <c r="D17" s="114" t="s">
        <v>1</v>
      </c>
      <c r="E17" s="115">
        <v>158857.772</v>
      </c>
      <c r="F17" s="115">
        <v>165492.84899999999</v>
      </c>
      <c r="G17" s="115">
        <v>173615.09700000001</v>
      </c>
      <c r="H17" s="115">
        <v>171375.74400000001</v>
      </c>
      <c r="I17" s="115">
        <v>175407.739</v>
      </c>
      <c r="J17" s="115">
        <v>176213.25200000001</v>
      </c>
      <c r="K17" s="115">
        <v>178209.20300000001</v>
      </c>
      <c r="L17" s="115">
        <v>192882.84700000001</v>
      </c>
      <c r="M17" s="115">
        <v>187514.39499999999</v>
      </c>
      <c r="N17" s="115">
        <v>156673.89000000001</v>
      </c>
      <c r="O17" s="115">
        <v>163563.39300000001</v>
      </c>
      <c r="P17" s="115">
        <v>171804.09700000001</v>
      </c>
      <c r="Q17" s="115">
        <v>170513.068</v>
      </c>
      <c r="R17" s="115">
        <v>177267.378</v>
      </c>
      <c r="S17" s="115">
        <v>191067.15700000001</v>
      </c>
      <c r="T17" s="115">
        <v>191155.283</v>
      </c>
      <c r="U17" s="115">
        <v>196538.48</v>
      </c>
      <c r="V17" s="115">
        <v>203340.603</v>
      </c>
      <c r="W17" s="115" t="s">
        <v>63</v>
      </c>
    </row>
    <row r="18" spans="1:23" x14ac:dyDescent="0.3">
      <c r="A18" s="114" t="s">
        <v>82</v>
      </c>
      <c r="B18" s="114" t="s">
        <v>3</v>
      </c>
      <c r="C18" s="114" t="s">
        <v>71</v>
      </c>
      <c r="D18" s="114" t="s">
        <v>2</v>
      </c>
      <c r="E18" s="115">
        <v>99795.637000000002</v>
      </c>
      <c r="F18" s="115">
        <v>92251.275999999998</v>
      </c>
      <c r="G18" s="115">
        <v>97601.995999999999</v>
      </c>
      <c r="H18" s="115">
        <v>102248.367</v>
      </c>
      <c r="I18" s="115">
        <v>99718.788</v>
      </c>
      <c r="J18" s="115">
        <v>113534.09299999999</v>
      </c>
      <c r="K18" s="115">
        <v>121725.296</v>
      </c>
      <c r="L18" s="115">
        <v>110713.894</v>
      </c>
      <c r="M18" s="115">
        <v>123269.75999999999</v>
      </c>
      <c r="N18" s="115">
        <v>120863.818</v>
      </c>
      <c r="O18" s="115">
        <v>134465.94899999999</v>
      </c>
      <c r="P18" s="115">
        <v>136623.54999999999</v>
      </c>
      <c r="Q18" s="115">
        <v>140447.76999999999</v>
      </c>
      <c r="R18" s="115">
        <v>155987.18599999999</v>
      </c>
      <c r="S18" s="115">
        <v>164076.64799999999</v>
      </c>
      <c r="T18" s="115">
        <v>172562.33100000001</v>
      </c>
      <c r="U18" s="115">
        <v>173761.88200000001</v>
      </c>
      <c r="V18" s="115">
        <v>166685.33600000001</v>
      </c>
      <c r="W18" s="115" t="s">
        <v>63</v>
      </c>
    </row>
    <row r="19" spans="1:23" x14ac:dyDescent="0.3">
      <c r="A19" s="114" t="s">
        <v>82</v>
      </c>
      <c r="B19" s="114" t="s">
        <v>3</v>
      </c>
      <c r="C19" s="114" t="s">
        <v>70</v>
      </c>
      <c r="D19" s="114" t="s">
        <v>69</v>
      </c>
      <c r="E19" s="115">
        <v>1718407.6869999999</v>
      </c>
      <c r="F19" s="115">
        <v>1690843.9720000001</v>
      </c>
      <c r="G19" s="115">
        <v>1708297.442</v>
      </c>
      <c r="H19" s="115">
        <v>1584800.2690000001</v>
      </c>
      <c r="I19" s="115">
        <v>1793156.727</v>
      </c>
      <c r="J19" s="115">
        <v>1719195.9410000001</v>
      </c>
      <c r="K19" s="115">
        <v>1629040.848</v>
      </c>
      <c r="L19" s="115">
        <v>1707012.987</v>
      </c>
      <c r="M19" s="115">
        <v>1744821.642</v>
      </c>
      <c r="N19" s="115">
        <v>1683769.6969999999</v>
      </c>
      <c r="O19" s="115">
        <v>1638049.571</v>
      </c>
      <c r="P19" s="115">
        <v>1733153.48</v>
      </c>
      <c r="Q19" s="115">
        <v>1662100.706</v>
      </c>
      <c r="R19" s="115">
        <v>1690672.0930000001</v>
      </c>
      <c r="S19" s="115">
        <v>1823820.888</v>
      </c>
      <c r="T19" s="115">
        <v>1686297.42</v>
      </c>
      <c r="U19" s="115">
        <v>1711157.9550000001</v>
      </c>
      <c r="V19" s="115">
        <v>1726863.8160000001</v>
      </c>
      <c r="W19" s="115" t="s">
        <v>63</v>
      </c>
    </row>
    <row r="20" spans="1:23" x14ac:dyDescent="0.3">
      <c r="A20" s="114" t="s">
        <v>82</v>
      </c>
      <c r="B20" s="114" t="s">
        <v>3</v>
      </c>
      <c r="C20" s="114" t="s">
        <v>66</v>
      </c>
      <c r="D20" s="114" t="s">
        <v>65</v>
      </c>
      <c r="E20" s="115">
        <v>59062.135999999999</v>
      </c>
      <c r="F20" s="115">
        <v>73241.573000000004</v>
      </c>
      <c r="G20" s="115">
        <v>76013.100999999995</v>
      </c>
      <c r="H20" s="115">
        <v>69127.377999999997</v>
      </c>
      <c r="I20" s="115">
        <v>75688.951000000001</v>
      </c>
      <c r="J20" s="115">
        <v>62679.159</v>
      </c>
      <c r="K20" s="115">
        <v>56483.908000000003</v>
      </c>
      <c r="L20" s="115">
        <v>82168.952999999994</v>
      </c>
      <c r="M20" s="115">
        <v>64244.635000000002</v>
      </c>
      <c r="N20" s="115">
        <v>35810.072</v>
      </c>
      <c r="O20" s="115">
        <v>29097.444</v>
      </c>
      <c r="P20" s="115">
        <v>35180.548000000003</v>
      </c>
      <c r="Q20" s="115">
        <v>30065.297999999999</v>
      </c>
      <c r="R20" s="115">
        <v>21280.191999999999</v>
      </c>
      <c r="S20" s="115">
        <v>26990.508999999998</v>
      </c>
      <c r="T20" s="115">
        <v>18592.951000000001</v>
      </c>
      <c r="U20" s="115">
        <v>22776.598000000002</v>
      </c>
      <c r="V20" s="115">
        <v>36655.267</v>
      </c>
      <c r="W20" s="115" t="s">
        <v>63</v>
      </c>
    </row>
    <row r="21" spans="1:23" x14ac:dyDescent="0.3">
      <c r="A21" s="114" t="s">
        <v>81</v>
      </c>
      <c r="B21" s="114" t="s">
        <v>80</v>
      </c>
      <c r="C21" s="114" t="s">
        <v>74</v>
      </c>
      <c r="D21" s="114" t="s">
        <v>73</v>
      </c>
      <c r="E21" s="115">
        <v>149221.50399999999</v>
      </c>
      <c r="F21" s="115">
        <v>143942.98800000001</v>
      </c>
      <c r="G21" s="115">
        <v>139350.68799999999</v>
      </c>
      <c r="H21" s="115">
        <v>137838.37</v>
      </c>
      <c r="I21" s="115">
        <v>139833.77499999999</v>
      </c>
      <c r="J21" s="115">
        <v>139284.06299999999</v>
      </c>
      <c r="K21" s="115">
        <v>142522.38</v>
      </c>
      <c r="L21" s="115">
        <v>139593.62899999999</v>
      </c>
      <c r="M21" s="115">
        <v>140048.111</v>
      </c>
      <c r="N21" s="115">
        <v>136530.85500000001</v>
      </c>
      <c r="O21" s="115">
        <v>163864.20699999999</v>
      </c>
      <c r="P21" s="115">
        <v>170498.59899999999</v>
      </c>
      <c r="Q21" s="115">
        <v>184243.12599999999</v>
      </c>
      <c r="R21" s="115">
        <v>213424.87400000001</v>
      </c>
      <c r="S21" s="115">
        <v>188279.56299999999</v>
      </c>
      <c r="T21" s="115">
        <v>188679.378</v>
      </c>
      <c r="U21" s="115">
        <v>206539.459</v>
      </c>
      <c r="V21" s="115">
        <v>210650.81299999999</v>
      </c>
      <c r="W21" s="115" t="s">
        <v>63</v>
      </c>
    </row>
    <row r="22" spans="1:23" x14ac:dyDescent="0.3">
      <c r="A22" s="114" t="s">
        <v>81</v>
      </c>
      <c r="B22" s="114" t="s">
        <v>80</v>
      </c>
      <c r="C22" s="114" t="s">
        <v>72</v>
      </c>
      <c r="D22" s="114" t="s">
        <v>1</v>
      </c>
      <c r="E22" s="115">
        <v>247724.21799999999</v>
      </c>
      <c r="F22" s="115">
        <v>237518.22099999999</v>
      </c>
      <c r="G22" s="115">
        <v>235860.864</v>
      </c>
      <c r="H22" s="115">
        <v>255215.99900000001</v>
      </c>
      <c r="I22" s="115">
        <v>278433.17300000001</v>
      </c>
      <c r="J22" s="115">
        <v>288588.15500000003</v>
      </c>
      <c r="K22" s="115">
        <v>295577.59499999997</v>
      </c>
      <c r="L22" s="115">
        <v>303653.81</v>
      </c>
      <c r="M22" s="115">
        <v>291209.74699999997</v>
      </c>
      <c r="N22" s="115">
        <v>172053.93400000001</v>
      </c>
      <c r="O22" s="115">
        <v>233249.837</v>
      </c>
      <c r="P22" s="115">
        <v>243002.19899999999</v>
      </c>
      <c r="Q22" s="115">
        <v>218969.87599999999</v>
      </c>
      <c r="R22" s="115">
        <v>233597.37899999999</v>
      </c>
      <c r="S22" s="115">
        <v>242008.43</v>
      </c>
      <c r="T22" s="115">
        <v>247542.61600000001</v>
      </c>
      <c r="U22" s="115">
        <v>245176.641</v>
      </c>
      <c r="V22" s="115">
        <v>251581.30100000001</v>
      </c>
      <c r="W22" s="115" t="s">
        <v>63</v>
      </c>
    </row>
    <row r="23" spans="1:23" x14ac:dyDescent="0.3">
      <c r="A23" s="114" t="s">
        <v>81</v>
      </c>
      <c r="B23" s="114" t="s">
        <v>80</v>
      </c>
      <c r="C23" s="114" t="s">
        <v>71</v>
      </c>
      <c r="D23" s="114" t="s">
        <v>2</v>
      </c>
      <c r="E23" s="115">
        <v>75981.440000000002</v>
      </c>
      <c r="F23" s="115">
        <v>75002.758000000002</v>
      </c>
      <c r="G23" s="115">
        <v>83836.596000000005</v>
      </c>
      <c r="H23" s="115">
        <v>89778.085000000006</v>
      </c>
      <c r="I23" s="115">
        <v>97449.046000000002</v>
      </c>
      <c r="J23" s="115">
        <v>101576.026</v>
      </c>
      <c r="K23" s="115">
        <v>105931.62699999999</v>
      </c>
      <c r="L23" s="115">
        <v>108190.648</v>
      </c>
      <c r="M23" s="115">
        <v>113942.694</v>
      </c>
      <c r="N23" s="115">
        <v>101654.917</v>
      </c>
      <c r="O23" s="115">
        <v>114965.20299999999</v>
      </c>
      <c r="P23" s="115">
        <v>125478.86500000001</v>
      </c>
      <c r="Q23" s="115">
        <v>131693.25399999999</v>
      </c>
      <c r="R23" s="115">
        <v>129630.91899999999</v>
      </c>
      <c r="S23" s="115">
        <v>125645.88400000001</v>
      </c>
      <c r="T23" s="115">
        <v>113734.015</v>
      </c>
      <c r="U23" s="115">
        <v>115295.21</v>
      </c>
      <c r="V23" s="115">
        <v>122974.484</v>
      </c>
      <c r="W23" s="115" t="s">
        <v>63</v>
      </c>
    </row>
    <row r="24" spans="1:23" x14ac:dyDescent="0.3">
      <c r="A24" s="114" t="s">
        <v>81</v>
      </c>
      <c r="B24" s="114" t="s">
        <v>80</v>
      </c>
      <c r="C24" s="114" t="s">
        <v>70</v>
      </c>
      <c r="D24" s="114" t="s">
        <v>69</v>
      </c>
      <c r="E24" s="115">
        <v>320964.28200000001</v>
      </c>
      <c r="F24" s="115">
        <v>306458.451</v>
      </c>
      <c r="G24" s="115">
        <v>291374.95600000001</v>
      </c>
      <c r="H24" s="115">
        <v>303276.283</v>
      </c>
      <c r="I24" s="115">
        <v>320817.902</v>
      </c>
      <c r="J24" s="115">
        <v>326296.19199999998</v>
      </c>
      <c r="K24" s="115">
        <v>332168.348</v>
      </c>
      <c r="L24" s="115">
        <v>335056.79100000003</v>
      </c>
      <c r="M24" s="115">
        <v>317315.16399999999</v>
      </c>
      <c r="N24" s="115">
        <v>206929.87100000001</v>
      </c>
      <c r="O24" s="115">
        <v>282148.84100000001</v>
      </c>
      <c r="P24" s="115">
        <v>288021.93300000002</v>
      </c>
      <c r="Q24" s="115">
        <v>271519.74800000002</v>
      </c>
      <c r="R24" s="115">
        <v>317391.33399999997</v>
      </c>
      <c r="S24" s="115">
        <v>304642.10800000001</v>
      </c>
      <c r="T24" s="115">
        <v>322487.97899999999</v>
      </c>
      <c r="U24" s="115">
        <v>336420.891</v>
      </c>
      <c r="V24" s="115">
        <v>339257.63</v>
      </c>
      <c r="W24" s="115" t="s">
        <v>63</v>
      </c>
    </row>
    <row r="25" spans="1:23" x14ac:dyDescent="0.3">
      <c r="A25" s="114" t="s">
        <v>81</v>
      </c>
      <c r="B25" s="114" t="s">
        <v>80</v>
      </c>
      <c r="C25" s="114" t="s">
        <v>66</v>
      </c>
      <c r="D25" s="114" t="s">
        <v>65</v>
      </c>
      <c r="E25" s="115">
        <v>171742.77799999999</v>
      </c>
      <c r="F25" s="115">
        <v>162515.46299999999</v>
      </c>
      <c r="G25" s="115">
        <v>152024.26800000001</v>
      </c>
      <c r="H25" s="115">
        <v>165437.913</v>
      </c>
      <c r="I25" s="115">
        <v>180984.12700000001</v>
      </c>
      <c r="J25" s="115">
        <v>187012.13</v>
      </c>
      <c r="K25" s="115">
        <v>189645.96799999999</v>
      </c>
      <c r="L25" s="115">
        <v>195463.163</v>
      </c>
      <c r="M25" s="115">
        <v>177267.05300000001</v>
      </c>
      <c r="N25" s="115">
        <v>70399.016000000003</v>
      </c>
      <c r="O25" s="115">
        <v>118284.63400000001</v>
      </c>
      <c r="P25" s="115">
        <v>117523.334</v>
      </c>
      <c r="Q25" s="115">
        <v>87276.622000000003</v>
      </c>
      <c r="R25" s="115">
        <v>103966.46</v>
      </c>
      <c r="S25" s="115">
        <v>116362.545</v>
      </c>
      <c r="T25" s="115">
        <v>133808.601</v>
      </c>
      <c r="U25" s="115">
        <v>129881.432</v>
      </c>
      <c r="V25" s="115">
        <v>128606.817</v>
      </c>
      <c r="W25" s="115" t="s">
        <v>63</v>
      </c>
    </row>
    <row r="26" spans="1:23" x14ac:dyDescent="0.3">
      <c r="A26" s="114" t="s">
        <v>79</v>
      </c>
      <c r="B26" s="114" t="s">
        <v>30</v>
      </c>
      <c r="C26" s="114" t="s">
        <v>74</v>
      </c>
      <c r="D26" s="114" t="s">
        <v>73</v>
      </c>
      <c r="E26" s="115">
        <v>3641728.95</v>
      </c>
      <c r="F26" s="115">
        <v>3672128.07</v>
      </c>
      <c r="G26" s="115">
        <v>3582112.6609999998</v>
      </c>
      <c r="H26" s="115">
        <v>3604628.5269999998</v>
      </c>
      <c r="I26" s="115">
        <v>3734724.5830000001</v>
      </c>
      <c r="J26" s="115">
        <v>3889849.2919999999</v>
      </c>
      <c r="K26" s="115">
        <v>4111726.986</v>
      </c>
      <c r="L26" s="115">
        <v>4325106.926</v>
      </c>
      <c r="M26" s="115">
        <v>4169527.0460000001</v>
      </c>
      <c r="N26" s="115">
        <v>3523825.463</v>
      </c>
      <c r="O26" s="115">
        <v>3264631.537</v>
      </c>
      <c r="P26" s="115">
        <v>3485243.1379999998</v>
      </c>
      <c r="Q26" s="115">
        <v>3093538.9139999999</v>
      </c>
      <c r="R26" s="115">
        <v>2966022.983</v>
      </c>
      <c r="S26" s="115">
        <v>2982066.4040000001</v>
      </c>
      <c r="T26" s="115">
        <v>3100286.031</v>
      </c>
      <c r="U26" s="115">
        <v>3092949.9249999998</v>
      </c>
      <c r="V26" s="115">
        <v>3214895.591</v>
      </c>
      <c r="W26" s="115" t="s">
        <v>63</v>
      </c>
    </row>
    <row r="27" spans="1:23" x14ac:dyDescent="0.3">
      <c r="A27" s="114" t="s">
        <v>79</v>
      </c>
      <c r="B27" s="114" t="s">
        <v>30</v>
      </c>
      <c r="C27" s="114" t="s">
        <v>72</v>
      </c>
      <c r="D27" s="114" t="s">
        <v>1</v>
      </c>
      <c r="E27" s="115">
        <v>76805.346000000005</v>
      </c>
      <c r="F27" s="115">
        <v>79451.485000000001</v>
      </c>
      <c r="G27" s="115">
        <v>83106.695999999996</v>
      </c>
      <c r="H27" s="115">
        <v>90273.823999999993</v>
      </c>
      <c r="I27" s="115">
        <v>94815.364000000001</v>
      </c>
      <c r="J27" s="115">
        <v>97587.452999999994</v>
      </c>
      <c r="K27" s="115">
        <v>99701.581999999995</v>
      </c>
      <c r="L27" s="115">
        <v>109805.86599999999</v>
      </c>
      <c r="M27" s="115">
        <v>99661.349000000002</v>
      </c>
      <c r="N27" s="115">
        <v>73391.899999999994</v>
      </c>
      <c r="O27" s="115">
        <v>88449.47</v>
      </c>
      <c r="P27" s="115">
        <v>93405.667000000001</v>
      </c>
      <c r="Q27" s="115">
        <v>77334.737999999998</v>
      </c>
      <c r="R27" s="115">
        <v>74083.116999999998</v>
      </c>
      <c r="S27" s="115">
        <v>77290.763999999996</v>
      </c>
      <c r="T27" s="115">
        <v>79234.043000000005</v>
      </c>
      <c r="U27" s="115">
        <v>84305.593999999997</v>
      </c>
      <c r="V27" s="115">
        <v>92787.351999999999</v>
      </c>
      <c r="W27" s="115" t="s">
        <v>63</v>
      </c>
    </row>
    <row r="28" spans="1:23" x14ac:dyDescent="0.3">
      <c r="A28" s="114" t="s">
        <v>79</v>
      </c>
      <c r="B28" s="114" t="s">
        <v>30</v>
      </c>
      <c r="C28" s="114" t="s">
        <v>71</v>
      </c>
      <c r="D28" s="114" t="s">
        <v>2</v>
      </c>
      <c r="E28" s="115">
        <v>59350.572999999997</v>
      </c>
      <c r="F28" s="115">
        <v>59838.514999999999</v>
      </c>
      <c r="G28" s="115">
        <v>60416.07</v>
      </c>
      <c r="H28" s="115">
        <v>61605.947999999997</v>
      </c>
      <c r="I28" s="115">
        <v>64262.877</v>
      </c>
      <c r="J28" s="115">
        <v>68287.328999999998</v>
      </c>
      <c r="K28" s="115">
        <v>66964.375</v>
      </c>
      <c r="L28" s="115">
        <v>66278.245999999999</v>
      </c>
      <c r="M28" s="115">
        <v>67384.081999999995</v>
      </c>
      <c r="N28" s="115">
        <v>61387.341999999997</v>
      </c>
      <c r="O28" s="115">
        <v>71215.914999999994</v>
      </c>
      <c r="P28" s="115">
        <v>73654.447</v>
      </c>
      <c r="Q28" s="115">
        <v>82839.928</v>
      </c>
      <c r="R28" s="115">
        <v>89001.002999999997</v>
      </c>
      <c r="S28" s="115">
        <v>91825.866999999998</v>
      </c>
      <c r="T28" s="115">
        <v>90316.79</v>
      </c>
      <c r="U28" s="115">
        <v>88600.247000000003</v>
      </c>
      <c r="V28" s="115">
        <v>88954.861999999994</v>
      </c>
      <c r="W28" s="115" t="s">
        <v>63</v>
      </c>
    </row>
    <row r="29" spans="1:23" x14ac:dyDescent="0.3">
      <c r="A29" s="114" t="s">
        <v>79</v>
      </c>
      <c r="B29" s="114" t="s">
        <v>30</v>
      </c>
      <c r="C29" s="114" t="s">
        <v>70</v>
      </c>
      <c r="D29" s="114" t="s">
        <v>69</v>
      </c>
      <c r="E29" s="115">
        <v>3659183.7230000002</v>
      </c>
      <c r="F29" s="115">
        <v>3691741.0389999999</v>
      </c>
      <c r="G29" s="115">
        <v>3604803.2880000002</v>
      </c>
      <c r="H29" s="115">
        <v>3633296.4029999999</v>
      </c>
      <c r="I29" s="115">
        <v>3765277.0690000001</v>
      </c>
      <c r="J29" s="115">
        <v>3919149.4160000002</v>
      </c>
      <c r="K29" s="115">
        <v>4144464.193</v>
      </c>
      <c r="L29" s="115">
        <v>4368634.5460000001</v>
      </c>
      <c r="M29" s="115">
        <v>4201804.3130000001</v>
      </c>
      <c r="N29" s="115">
        <v>3535830.0210000002</v>
      </c>
      <c r="O29" s="115">
        <v>3281865.0920000002</v>
      </c>
      <c r="P29" s="115">
        <v>3504994.358</v>
      </c>
      <c r="Q29" s="115">
        <v>3088033.7239999999</v>
      </c>
      <c r="R29" s="115">
        <v>2951105.0980000002</v>
      </c>
      <c r="S29" s="115">
        <v>2967531.3</v>
      </c>
      <c r="T29" s="115">
        <v>3089203.2829999998</v>
      </c>
      <c r="U29" s="115">
        <v>3088655.2710000002</v>
      </c>
      <c r="V29" s="115">
        <v>3218728.0809999998</v>
      </c>
      <c r="W29" s="115" t="s">
        <v>63</v>
      </c>
    </row>
    <row r="30" spans="1:23" x14ac:dyDescent="0.3">
      <c r="A30" s="114" t="s">
        <v>79</v>
      </c>
      <c r="B30" s="114" t="s">
        <v>30</v>
      </c>
      <c r="C30" s="114" t="s">
        <v>66</v>
      </c>
      <c r="D30" s="114" t="s">
        <v>65</v>
      </c>
      <c r="E30" s="115">
        <v>17454.773000000001</v>
      </c>
      <c r="F30" s="115">
        <v>19612.97</v>
      </c>
      <c r="G30" s="115">
        <v>22690.627</v>
      </c>
      <c r="H30" s="115">
        <v>28667.877</v>
      </c>
      <c r="I30" s="115">
        <v>30552.487000000001</v>
      </c>
      <c r="J30" s="115">
        <v>29300.123</v>
      </c>
      <c r="K30" s="115">
        <v>32737.206999999999</v>
      </c>
      <c r="L30" s="115">
        <v>43527.62</v>
      </c>
      <c r="M30" s="115">
        <v>32277.267</v>
      </c>
      <c r="N30" s="115">
        <v>12004.558000000001</v>
      </c>
      <c r="O30" s="115">
        <v>17233.555</v>
      </c>
      <c r="P30" s="115">
        <v>19751.22</v>
      </c>
      <c r="Q30" s="115">
        <v>-5505.19</v>
      </c>
      <c r="R30" s="115">
        <v>-14917.885</v>
      </c>
      <c r="S30" s="115">
        <v>-14535.103999999999</v>
      </c>
      <c r="T30" s="115">
        <v>-11082.748</v>
      </c>
      <c r="U30" s="115">
        <v>-4294.6540000000005</v>
      </c>
      <c r="V30" s="115">
        <v>3832.49</v>
      </c>
      <c r="W30" s="115" t="s">
        <v>63</v>
      </c>
    </row>
    <row r="31" spans="1:23" x14ac:dyDescent="0.3">
      <c r="A31" s="114" t="s">
        <v>78</v>
      </c>
      <c r="B31" s="114" t="s">
        <v>77</v>
      </c>
      <c r="C31" s="114" t="s">
        <v>74</v>
      </c>
      <c r="D31" s="114" t="s">
        <v>73</v>
      </c>
      <c r="E31" s="115">
        <v>1044023.542</v>
      </c>
      <c r="F31" s="115">
        <v>1041048.9620000001</v>
      </c>
      <c r="G31" s="115">
        <v>1032809.101</v>
      </c>
      <c r="H31" s="115">
        <v>1022818.5110000001</v>
      </c>
      <c r="I31" s="115">
        <v>1000642.949</v>
      </c>
      <c r="J31" s="115">
        <v>959710.41500000004</v>
      </c>
      <c r="K31" s="115">
        <v>930538.30599999998</v>
      </c>
      <c r="L31" s="115">
        <v>901978.30500000005</v>
      </c>
      <c r="M31" s="115">
        <v>879498.70700000005</v>
      </c>
      <c r="N31" s="115">
        <v>826736.95700000005</v>
      </c>
      <c r="O31" s="115">
        <v>818347.54</v>
      </c>
      <c r="P31" s="115">
        <v>814114.63300000003</v>
      </c>
      <c r="Q31" s="115">
        <v>794814.01899999997</v>
      </c>
      <c r="R31" s="115">
        <v>759514.55200000003</v>
      </c>
      <c r="S31" s="115">
        <v>725143.68099999998</v>
      </c>
      <c r="T31" s="115">
        <v>707062.14500000002</v>
      </c>
      <c r="U31" s="115">
        <v>663129.44200000004</v>
      </c>
      <c r="V31" s="115">
        <v>662250.103</v>
      </c>
      <c r="W31" s="115" t="s">
        <v>63</v>
      </c>
    </row>
    <row r="32" spans="1:23" x14ac:dyDescent="0.3">
      <c r="A32" s="114" t="s">
        <v>78</v>
      </c>
      <c r="B32" s="114" t="s">
        <v>77</v>
      </c>
      <c r="C32" s="114" t="s">
        <v>72</v>
      </c>
      <c r="D32" s="114" t="s">
        <v>1</v>
      </c>
      <c r="E32" s="115">
        <v>966784.56900000002</v>
      </c>
      <c r="F32" s="115">
        <v>1011639.74</v>
      </c>
      <c r="G32" s="115">
        <v>1011984.577</v>
      </c>
      <c r="H32" s="115">
        <v>1073673.0079999999</v>
      </c>
      <c r="I32" s="115">
        <v>1116849.362</v>
      </c>
      <c r="J32" s="115">
        <v>1148704.4639999999</v>
      </c>
      <c r="K32" s="115">
        <v>1189438.3</v>
      </c>
      <c r="L32" s="115">
        <v>1176208.696</v>
      </c>
      <c r="M32" s="115">
        <v>1191590.791</v>
      </c>
      <c r="N32" s="115">
        <v>1105695.0449999999</v>
      </c>
      <c r="O32" s="115">
        <v>1117871.416</v>
      </c>
      <c r="P32" s="115">
        <v>1127175.2150000001</v>
      </c>
      <c r="Q32" s="115">
        <v>1135391.9850000001</v>
      </c>
      <c r="R32" s="115">
        <v>1097407.6399999999</v>
      </c>
      <c r="S32" s="115">
        <v>1084394.189</v>
      </c>
      <c r="T32" s="115">
        <v>1125307.2509999999</v>
      </c>
      <c r="U32" s="115">
        <v>1121748.612</v>
      </c>
      <c r="V32" s="115">
        <v>1144178.426</v>
      </c>
      <c r="W32" s="115" t="s">
        <v>63</v>
      </c>
    </row>
    <row r="33" spans="1:23" x14ac:dyDescent="0.3">
      <c r="A33" s="114" t="s">
        <v>78</v>
      </c>
      <c r="B33" s="114" t="s">
        <v>77</v>
      </c>
      <c r="C33" s="114" t="s">
        <v>71</v>
      </c>
      <c r="D33" s="114" t="s">
        <v>2</v>
      </c>
      <c r="E33" s="115">
        <v>141581.709</v>
      </c>
      <c r="F33" s="115">
        <v>131843.96900000001</v>
      </c>
      <c r="G33" s="115">
        <v>142358.36600000001</v>
      </c>
      <c r="H33" s="115">
        <v>151441.984</v>
      </c>
      <c r="I33" s="115">
        <v>160977.81599999999</v>
      </c>
      <c r="J33" s="115">
        <v>165805.05900000001</v>
      </c>
      <c r="K33" s="115">
        <v>170808.88500000001</v>
      </c>
      <c r="L33" s="115">
        <v>189344.92300000001</v>
      </c>
      <c r="M33" s="115">
        <v>191278.894</v>
      </c>
      <c r="N33" s="115">
        <v>189656.511</v>
      </c>
      <c r="O33" s="115">
        <v>195598.78700000001</v>
      </c>
      <c r="P33" s="115">
        <v>192156.285</v>
      </c>
      <c r="Q33" s="115">
        <v>216688.73</v>
      </c>
      <c r="R33" s="115">
        <v>221801.28200000001</v>
      </c>
      <c r="S33" s="115">
        <v>216569.356</v>
      </c>
      <c r="T33" s="115">
        <v>227577.283</v>
      </c>
      <c r="U33" s="115">
        <v>246808.34700000001</v>
      </c>
      <c r="V33" s="115">
        <v>268934.68900000001</v>
      </c>
      <c r="W33" s="115" t="s">
        <v>63</v>
      </c>
    </row>
    <row r="34" spans="1:23" x14ac:dyDescent="0.3">
      <c r="A34" s="114" t="s">
        <v>78</v>
      </c>
      <c r="B34" s="114" t="s">
        <v>77</v>
      </c>
      <c r="C34" s="114" t="s">
        <v>70</v>
      </c>
      <c r="D34" s="114" t="s">
        <v>69</v>
      </c>
      <c r="E34" s="115">
        <v>1869226.402</v>
      </c>
      <c r="F34" s="115">
        <v>1920844.733</v>
      </c>
      <c r="G34" s="115">
        <v>1902435.311</v>
      </c>
      <c r="H34" s="115">
        <v>1945049.5349999999</v>
      </c>
      <c r="I34" s="115">
        <v>1956514.4939999999</v>
      </c>
      <c r="J34" s="115">
        <v>1942609.82</v>
      </c>
      <c r="K34" s="115">
        <v>1949167.7209999999</v>
      </c>
      <c r="L34" s="115">
        <v>1888842.077</v>
      </c>
      <c r="M34" s="115">
        <v>1879810.6040000001</v>
      </c>
      <c r="N34" s="115">
        <v>1742775.4909999999</v>
      </c>
      <c r="O34" s="115">
        <v>1740620.17</v>
      </c>
      <c r="P34" s="115">
        <v>1749133.5630000001</v>
      </c>
      <c r="Q34" s="115">
        <v>1713517.274</v>
      </c>
      <c r="R34" s="115">
        <v>1635120.91</v>
      </c>
      <c r="S34" s="115">
        <v>1592968.514</v>
      </c>
      <c r="T34" s="115">
        <v>1604792.1129999999</v>
      </c>
      <c r="U34" s="115">
        <v>1538069.706</v>
      </c>
      <c r="V34" s="115">
        <v>1537493.8389999999</v>
      </c>
      <c r="W34" s="115" t="s">
        <v>63</v>
      </c>
    </row>
    <row r="35" spans="1:23" x14ac:dyDescent="0.3">
      <c r="A35" s="114" t="s">
        <v>78</v>
      </c>
      <c r="B35" s="114" t="s">
        <v>77</v>
      </c>
      <c r="C35" s="114" t="s">
        <v>66</v>
      </c>
      <c r="D35" s="114" t="s">
        <v>65</v>
      </c>
      <c r="E35" s="115">
        <v>825202.86</v>
      </c>
      <c r="F35" s="115">
        <v>879795.77099999995</v>
      </c>
      <c r="G35" s="115">
        <v>869626.21100000001</v>
      </c>
      <c r="H35" s="115">
        <v>922231.02399999998</v>
      </c>
      <c r="I35" s="115">
        <v>955871.54500000004</v>
      </c>
      <c r="J35" s="115">
        <v>982899.40500000003</v>
      </c>
      <c r="K35" s="115">
        <v>1018629.415</v>
      </c>
      <c r="L35" s="115">
        <v>986863.77300000004</v>
      </c>
      <c r="M35" s="115">
        <v>1000311.897</v>
      </c>
      <c r="N35" s="115">
        <v>916038.53399999999</v>
      </c>
      <c r="O35" s="115">
        <v>922272.63</v>
      </c>
      <c r="P35" s="115">
        <v>935018.929</v>
      </c>
      <c r="Q35" s="115">
        <v>918703.255</v>
      </c>
      <c r="R35" s="115">
        <v>875606.35800000001</v>
      </c>
      <c r="S35" s="115">
        <v>867824.83299999998</v>
      </c>
      <c r="T35" s="115">
        <v>897729.96799999999</v>
      </c>
      <c r="U35" s="115">
        <v>874940.26399999997</v>
      </c>
      <c r="V35" s="115">
        <v>875243.73600000003</v>
      </c>
      <c r="W35" s="115" t="s">
        <v>63</v>
      </c>
    </row>
    <row r="36" spans="1:23" x14ac:dyDescent="0.3">
      <c r="A36" s="114" t="s">
        <v>76</v>
      </c>
      <c r="B36" s="114" t="s">
        <v>75</v>
      </c>
      <c r="C36" s="114" t="s">
        <v>74</v>
      </c>
      <c r="D36" s="114" t="s">
        <v>73</v>
      </c>
      <c r="E36" s="115" t="s">
        <v>63</v>
      </c>
      <c r="F36" s="115" t="s">
        <v>63</v>
      </c>
      <c r="G36" s="115" t="s">
        <v>63</v>
      </c>
      <c r="H36" s="115" t="s">
        <v>63</v>
      </c>
      <c r="I36" s="115" t="s">
        <v>63</v>
      </c>
      <c r="J36" s="115" t="s">
        <v>63</v>
      </c>
      <c r="K36" s="115" t="s">
        <v>63</v>
      </c>
      <c r="L36" s="115" t="s">
        <v>63</v>
      </c>
      <c r="M36" s="115" t="s">
        <v>63</v>
      </c>
      <c r="N36" s="115" t="s">
        <v>63</v>
      </c>
      <c r="O36" s="115" t="s">
        <v>63</v>
      </c>
      <c r="P36" s="115" t="s">
        <v>63</v>
      </c>
      <c r="Q36" s="115" t="s">
        <v>63</v>
      </c>
      <c r="R36" s="115" t="s">
        <v>63</v>
      </c>
      <c r="S36" s="115" t="s">
        <v>63</v>
      </c>
      <c r="T36" s="115" t="s">
        <v>63</v>
      </c>
      <c r="U36" s="115" t="s">
        <v>63</v>
      </c>
      <c r="V36" s="115" t="s">
        <v>63</v>
      </c>
      <c r="W36" s="115" t="s">
        <v>63</v>
      </c>
    </row>
    <row r="37" spans="1:23" x14ac:dyDescent="0.3">
      <c r="A37" s="114" t="s">
        <v>76</v>
      </c>
      <c r="B37" s="114" t="s">
        <v>75</v>
      </c>
      <c r="C37" s="114" t="s">
        <v>72</v>
      </c>
      <c r="D37" s="114" t="s">
        <v>1</v>
      </c>
      <c r="E37" s="115">
        <v>32533</v>
      </c>
      <c r="F37" s="115">
        <v>30796</v>
      </c>
      <c r="G37" s="115">
        <v>35943</v>
      </c>
      <c r="H37" s="115">
        <v>40675</v>
      </c>
      <c r="I37" s="115">
        <v>47921.483</v>
      </c>
      <c r="J37" s="115">
        <v>42991.364000000001</v>
      </c>
      <c r="K37" s="115">
        <v>44485.457999999999</v>
      </c>
      <c r="L37" s="115">
        <v>49802.796999999999</v>
      </c>
      <c r="M37" s="115">
        <v>50395.495999999999</v>
      </c>
      <c r="N37" s="115">
        <v>43869.546000000002</v>
      </c>
      <c r="O37" s="115">
        <v>49059.875</v>
      </c>
      <c r="P37" s="115">
        <v>50512.216999999997</v>
      </c>
      <c r="Q37" s="115">
        <v>47030.807000000001</v>
      </c>
      <c r="R37" s="115">
        <v>52198.199000000001</v>
      </c>
      <c r="S37" s="115">
        <v>53684.936000000002</v>
      </c>
      <c r="T37" s="115">
        <v>53549.754000000001</v>
      </c>
      <c r="U37" s="115">
        <v>56548.069000000003</v>
      </c>
      <c r="V37" s="115">
        <v>60762.534</v>
      </c>
      <c r="W37" s="115" t="s">
        <v>63</v>
      </c>
    </row>
    <row r="38" spans="1:23" x14ac:dyDescent="0.3">
      <c r="A38" s="114" t="s">
        <v>76</v>
      </c>
      <c r="B38" s="114" t="s">
        <v>75</v>
      </c>
      <c r="C38" s="114" t="s">
        <v>71</v>
      </c>
      <c r="D38" s="114" t="s">
        <v>2</v>
      </c>
      <c r="E38" s="115">
        <v>33852.216</v>
      </c>
      <c r="F38" s="115">
        <v>36542.561000000002</v>
      </c>
      <c r="G38" s="115">
        <v>37031.057999999997</v>
      </c>
      <c r="H38" s="115">
        <v>32303.053</v>
      </c>
      <c r="I38" s="115">
        <v>34696.561000000002</v>
      </c>
      <c r="J38" s="115">
        <v>34349.392999999996</v>
      </c>
      <c r="K38" s="115">
        <v>36463.038</v>
      </c>
      <c r="L38" s="115">
        <v>38305.24</v>
      </c>
      <c r="M38" s="115">
        <v>40249.080999999998</v>
      </c>
      <c r="N38" s="115">
        <v>35709.521999999997</v>
      </c>
      <c r="O38" s="115">
        <v>40916.36</v>
      </c>
      <c r="P38" s="115">
        <v>42125.124000000003</v>
      </c>
      <c r="Q38" s="115">
        <v>43698.375</v>
      </c>
      <c r="R38" s="115">
        <v>45564.17</v>
      </c>
      <c r="S38" s="115">
        <v>46684.271999999997</v>
      </c>
      <c r="T38" s="115">
        <v>46126.733</v>
      </c>
      <c r="U38" s="115">
        <v>46262.042000000001</v>
      </c>
      <c r="V38" s="115">
        <v>50530.764000000003</v>
      </c>
      <c r="W38" s="115" t="s">
        <v>63</v>
      </c>
    </row>
    <row r="39" spans="1:23" x14ac:dyDescent="0.3">
      <c r="A39" s="114" t="s">
        <v>76</v>
      </c>
      <c r="B39" s="114" t="s">
        <v>75</v>
      </c>
      <c r="C39" s="114" t="s">
        <v>70</v>
      </c>
      <c r="D39" s="114" t="s">
        <v>69</v>
      </c>
      <c r="E39" s="115">
        <v>-1319.2159999999999</v>
      </c>
      <c r="F39" s="115">
        <v>-5746.5609999999997</v>
      </c>
      <c r="G39" s="115">
        <v>-1088.058</v>
      </c>
      <c r="H39" s="115">
        <v>8371.9470000000001</v>
      </c>
      <c r="I39" s="115">
        <v>13224.922</v>
      </c>
      <c r="J39" s="115">
        <v>8641.9709999999995</v>
      </c>
      <c r="K39" s="115">
        <v>8022.42</v>
      </c>
      <c r="L39" s="115">
        <v>11497.557000000001</v>
      </c>
      <c r="M39" s="115">
        <v>10146.415000000001</v>
      </c>
      <c r="N39" s="115">
        <v>8160.0249999999996</v>
      </c>
      <c r="O39" s="115">
        <v>8143.5159999999996</v>
      </c>
      <c r="P39" s="115">
        <v>8387.0930000000008</v>
      </c>
      <c r="Q39" s="115">
        <v>3332.431</v>
      </c>
      <c r="R39" s="115">
        <v>6634.0290000000005</v>
      </c>
      <c r="S39" s="115">
        <v>7000.6639999999998</v>
      </c>
      <c r="T39" s="115">
        <v>7423.0209999999997</v>
      </c>
      <c r="U39" s="115">
        <v>10286.026</v>
      </c>
      <c r="V39" s="115">
        <v>10231.769</v>
      </c>
      <c r="W39" s="115" t="s">
        <v>63</v>
      </c>
    </row>
    <row r="40" spans="1:23" x14ac:dyDescent="0.3">
      <c r="A40" s="114" t="s">
        <v>76</v>
      </c>
      <c r="B40" s="114" t="s">
        <v>75</v>
      </c>
      <c r="C40" s="114" t="s">
        <v>66</v>
      </c>
      <c r="D40" s="114" t="s">
        <v>65</v>
      </c>
      <c r="E40" s="115">
        <v>-1319.2159999999999</v>
      </c>
      <c r="F40" s="115">
        <v>-5746.5609999999997</v>
      </c>
      <c r="G40" s="115">
        <v>-1088.058</v>
      </c>
      <c r="H40" s="115">
        <v>8371.9470000000001</v>
      </c>
      <c r="I40" s="115">
        <v>13224.922</v>
      </c>
      <c r="J40" s="115">
        <v>8641.9709999999995</v>
      </c>
      <c r="K40" s="115">
        <v>8022.42</v>
      </c>
      <c r="L40" s="115">
        <v>11497.557000000001</v>
      </c>
      <c r="M40" s="115">
        <v>10146.415000000001</v>
      </c>
      <c r="N40" s="115">
        <v>8160.0249999999996</v>
      </c>
      <c r="O40" s="115">
        <v>8143.5159999999996</v>
      </c>
      <c r="P40" s="115">
        <v>8387.0930000000008</v>
      </c>
      <c r="Q40" s="115">
        <v>3332.431</v>
      </c>
      <c r="R40" s="115">
        <v>6634.0290000000005</v>
      </c>
      <c r="S40" s="115">
        <v>7000.6639999999998</v>
      </c>
      <c r="T40" s="115">
        <v>7423.0209999999997</v>
      </c>
      <c r="U40" s="115">
        <v>10286.026</v>
      </c>
      <c r="V40" s="115">
        <v>10231.769</v>
      </c>
      <c r="W40" s="115" t="s">
        <v>63</v>
      </c>
    </row>
    <row r="41" spans="1:23" x14ac:dyDescent="0.3">
      <c r="A41" s="114" t="s">
        <v>68</v>
      </c>
      <c r="B41" s="114" t="s">
        <v>67</v>
      </c>
      <c r="C41" s="114" t="s">
        <v>74</v>
      </c>
      <c r="D41" s="114" t="s">
        <v>73</v>
      </c>
      <c r="E41" s="115" t="s">
        <v>63</v>
      </c>
      <c r="F41" s="115" t="s">
        <v>63</v>
      </c>
      <c r="G41" s="115" t="s">
        <v>63</v>
      </c>
      <c r="H41" s="115" t="s">
        <v>63</v>
      </c>
      <c r="I41" s="115" t="s">
        <v>63</v>
      </c>
      <c r="J41" s="115" t="s">
        <v>63</v>
      </c>
      <c r="K41" s="115" t="s">
        <v>63</v>
      </c>
      <c r="L41" s="115" t="s">
        <v>63</v>
      </c>
      <c r="M41" s="115" t="s">
        <v>63</v>
      </c>
      <c r="N41" s="115" t="s">
        <v>63</v>
      </c>
      <c r="O41" s="115" t="s">
        <v>63</v>
      </c>
      <c r="P41" s="115" t="s">
        <v>63</v>
      </c>
      <c r="Q41" s="115" t="s">
        <v>63</v>
      </c>
      <c r="R41" s="115" t="s">
        <v>63</v>
      </c>
      <c r="S41" s="115" t="s">
        <v>63</v>
      </c>
      <c r="T41" s="115" t="s">
        <v>63</v>
      </c>
      <c r="U41" s="115" t="s">
        <v>63</v>
      </c>
      <c r="V41" s="115" t="s">
        <v>63</v>
      </c>
      <c r="W41" s="115" t="s">
        <v>63</v>
      </c>
    </row>
    <row r="42" spans="1:23" x14ac:dyDescent="0.3">
      <c r="A42" s="114" t="s">
        <v>68</v>
      </c>
      <c r="B42" s="114" t="s">
        <v>67</v>
      </c>
      <c r="C42" s="114" t="s">
        <v>72</v>
      </c>
      <c r="D42" s="114" t="s">
        <v>1</v>
      </c>
      <c r="E42" s="115">
        <v>6.9000000000000006E-2</v>
      </c>
      <c r="F42" s="115">
        <v>0.13200000000000001</v>
      </c>
      <c r="G42" s="115">
        <v>67.721999999999994</v>
      </c>
      <c r="H42" s="115">
        <v>130.69399999999999</v>
      </c>
      <c r="I42" s="115">
        <v>135.471</v>
      </c>
      <c r="J42" s="115">
        <v>153.64699999999999</v>
      </c>
      <c r="K42" s="115">
        <v>158.65700000000001</v>
      </c>
      <c r="L42" s="115">
        <v>113.767</v>
      </c>
      <c r="M42" s="115">
        <v>159.745</v>
      </c>
      <c r="N42" s="115">
        <v>602.19200000000001</v>
      </c>
      <c r="O42" s="115">
        <v>781.30799999999999</v>
      </c>
      <c r="P42" s="115">
        <v>787.69500000000005</v>
      </c>
      <c r="Q42" s="115">
        <v>809.47</v>
      </c>
      <c r="R42" s="115">
        <v>877.76300000000003</v>
      </c>
      <c r="S42" s="115">
        <v>1139.2260000000001</v>
      </c>
      <c r="T42" s="115">
        <v>1036.4559999999999</v>
      </c>
      <c r="U42" s="115">
        <v>2478.4029999999998</v>
      </c>
      <c r="V42" s="115">
        <v>3824.942</v>
      </c>
      <c r="W42" s="115" t="s">
        <v>63</v>
      </c>
    </row>
    <row r="43" spans="1:23" x14ac:dyDescent="0.3">
      <c r="A43" s="114" t="s">
        <v>68</v>
      </c>
      <c r="B43" s="114" t="s">
        <v>67</v>
      </c>
      <c r="C43" s="114" t="s">
        <v>71</v>
      </c>
      <c r="D43" s="114" t="s">
        <v>2</v>
      </c>
      <c r="E43" s="115">
        <v>0.80500000000000005</v>
      </c>
      <c r="F43" s="115">
        <v>0.69299999999999995</v>
      </c>
      <c r="G43" s="115">
        <v>23.798999999999999</v>
      </c>
      <c r="H43" s="115">
        <v>67.234999999999999</v>
      </c>
      <c r="I43" s="115">
        <v>76.382999999999996</v>
      </c>
      <c r="J43" s="115">
        <v>52.545000000000002</v>
      </c>
      <c r="K43" s="115">
        <v>216.797</v>
      </c>
      <c r="L43" s="115">
        <v>179.625</v>
      </c>
      <c r="M43" s="115">
        <v>169.684</v>
      </c>
      <c r="N43" s="115">
        <v>179.06200000000001</v>
      </c>
      <c r="O43" s="115">
        <v>437.57400000000001</v>
      </c>
      <c r="P43" s="115">
        <v>542.28800000000001</v>
      </c>
      <c r="Q43" s="115">
        <v>573.85799999999995</v>
      </c>
      <c r="R43" s="115">
        <v>307.20699999999999</v>
      </c>
      <c r="S43" s="115">
        <v>316.27100000000002</v>
      </c>
      <c r="T43" s="115">
        <v>408.60199999999998</v>
      </c>
      <c r="U43" s="115">
        <v>477.63200000000001</v>
      </c>
      <c r="V43" s="115">
        <v>468.92700000000002</v>
      </c>
      <c r="W43" s="115" t="s">
        <v>63</v>
      </c>
    </row>
    <row r="44" spans="1:23" x14ac:dyDescent="0.3">
      <c r="A44" s="114" t="s">
        <v>68</v>
      </c>
      <c r="B44" s="114" t="s">
        <v>67</v>
      </c>
      <c r="C44" s="114" t="s">
        <v>70</v>
      </c>
      <c r="D44" s="114" t="s">
        <v>69</v>
      </c>
      <c r="E44" s="115">
        <v>-0.73599999999999999</v>
      </c>
      <c r="F44" s="115">
        <v>-0.56100000000000005</v>
      </c>
      <c r="G44" s="115">
        <v>43.923000000000002</v>
      </c>
      <c r="H44" s="115">
        <v>63.457999999999998</v>
      </c>
      <c r="I44" s="115">
        <v>59.088000000000001</v>
      </c>
      <c r="J44" s="115">
        <v>101.102</v>
      </c>
      <c r="K44" s="115">
        <v>-58.14</v>
      </c>
      <c r="L44" s="115">
        <v>-65.858000000000004</v>
      </c>
      <c r="M44" s="115">
        <v>-9.9390000000000001</v>
      </c>
      <c r="N44" s="115">
        <v>423.12900000000002</v>
      </c>
      <c r="O44" s="115">
        <v>343.73399999999998</v>
      </c>
      <c r="P44" s="115">
        <v>245.40700000000001</v>
      </c>
      <c r="Q44" s="115">
        <v>235.61199999999999</v>
      </c>
      <c r="R44" s="115">
        <v>570.55700000000002</v>
      </c>
      <c r="S44" s="115">
        <v>822.95500000000004</v>
      </c>
      <c r="T44" s="115">
        <v>627.85400000000004</v>
      </c>
      <c r="U44" s="115">
        <v>2000.7719999999999</v>
      </c>
      <c r="V44" s="115">
        <v>3356.0149999999999</v>
      </c>
      <c r="W44" s="115" t="s">
        <v>63</v>
      </c>
    </row>
    <row r="45" spans="1:23" x14ac:dyDescent="0.3">
      <c r="A45" s="114" t="s">
        <v>68</v>
      </c>
      <c r="B45" s="114" t="s">
        <v>67</v>
      </c>
      <c r="C45" s="114" t="s">
        <v>66</v>
      </c>
      <c r="D45" s="114" t="s">
        <v>65</v>
      </c>
      <c r="E45" s="115">
        <v>-0.73599999999999999</v>
      </c>
      <c r="F45" s="115">
        <v>-0.56100000000000005</v>
      </c>
      <c r="G45" s="115">
        <v>43.923000000000002</v>
      </c>
      <c r="H45" s="115">
        <v>63.457999999999998</v>
      </c>
      <c r="I45" s="115">
        <v>59.088000000000001</v>
      </c>
      <c r="J45" s="115">
        <v>101.102</v>
      </c>
      <c r="K45" s="115">
        <v>-58.14</v>
      </c>
      <c r="L45" s="115">
        <v>-65.858000000000004</v>
      </c>
      <c r="M45" s="115">
        <v>-9.9390000000000001</v>
      </c>
      <c r="N45" s="115">
        <v>423.12900000000002</v>
      </c>
      <c r="O45" s="115">
        <v>343.73399999999998</v>
      </c>
      <c r="P45" s="115">
        <v>245.40700000000001</v>
      </c>
      <c r="Q45" s="115">
        <v>235.61199999999999</v>
      </c>
      <c r="R45" s="115">
        <v>570.55700000000002</v>
      </c>
      <c r="S45" s="115">
        <v>822.95500000000004</v>
      </c>
      <c r="T45" s="115">
        <v>627.85400000000004</v>
      </c>
      <c r="U45" s="115">
        <v>2000.7719999999999</v>
      </c>
      <c r="V45" s="115">
        <v>3356.0149999999999</v>
      </c>
      <c r="W45" s="115" t="s">
        <v>63</v>
      </c>
    </row>
    <row r="47" spans="1:23" x14ac:dyDescent="0.3">
      <c r="A47" s="113" t="s">
        <v>64</v>
      </c>
    </row>
    <row r="48" spans="1:23" x14ac:dyDescent="0.3">
      <c r="A48" s="113" t="s">
        <v>63</v>
      </c>
      <c r="B48" s="113" t="s">
        <v>62</v>
      </c>
    </row>
    <row r="50" spans="1:23" x14ac:dyDescent="0.3">
      <c r="A50" s="113" t="s">
        <v>110</v>
      </c>
      <c r="B50" s="113" t="s">
        <v>111</v>
      </c>
    </row>
    <row r="51" spans="1:23" x14ac:dyDescent="0.3">
      <c r="A51" s="113" t="s">
        <v>108</v>
      </c>
      <c r="B51" s="113" t="s">
        <v>107</v>
      </c>
    </row>
    <row r="53" spans="1:23" x14ac:dyDescent="0.3">
      <c r="A53" s="114" t="s">
        <v>106</v>
      </c>
      <c r="B53" s="114" t="s">
        <v>105</v>
      </c>
      <c r="C53" s="114" t="s">
        <v>104</v>
      </c>
      <c r="D53" s="114" t="s">
        <v>103</v>
      </c>
      <c r="E53" s="114" t="s">
        <v>102</v>
      </c>
      <c r="F53" s="114" t="s">
        <v>101</v>
      </c>
      <c r="G53" s="114" t="s">
        <v>100</v>
      </c>
      <c r="H53" s="114" t="s">
        <v>99</v>
      </c>
      <c r="I53" s="114" t="s">
        <v>98</v>
      </c>
      <c r="J53" s="114" t="s">
        <v>97</v>
      </c>
      <c r="K53" s="114" t="s">
        <v>96</v>
      </c>
      <c r="L53" s="114" t="s">
        <v>95</v>
      </c>
      <c r="M53" s="114" t="s">
        <v>94</v>
      </c>
      <c r="N53" s="114" t="s">
        <v>93</v>
      </c>
      <c r="O53" s="114" t="s">
        <v>92</v>
      </c>
      <c r="P53" s="114" t="s">
        <v>91</v>
      </c>
      <c r="Q53" s="114" t="s">
        <v>90</v>
      </c>
      <c r="R53" s="114" t="s">
        <v>89</v>
      </c>
      <c r="S53" s="114" t="s">
        <v>88</v>
      </c>
      <c r="T53" s="114" t="s">
        <v>87</v>
      </c>
      <c r="U53" s="114" t="s">
        <v>86</v>
      </c>
      <c r="V53" s="114" t="s">
        <v>85</v>
      </c>
      <c r="W53" s="114" t="s">
        <v>84</v>
      </c>
    </row>
    <row r="54" spans="1:23" x14ac:dyDescent="0.3">
      <c r="A54" s="114" t="s">
        <v>83</v>
      </c>
      <c r="B54" s="114" t="s">
        <v>12</v>
      </c>
      <c r="C54" s="114" t="s">
        <v>74</v>
      </c>
      <c r="D54" s="114" t="s">
        <v>73</v>
      </c>
      <c r="E54" s="116">
        <v>13.313000000000001</v>
      </c>
      <c r="F54" s="116">
        <v>13.252000000000001</v>
      </c>
      <c r="G54" s="116">
        <v>13.038</v>
      </c>
      <c r="H54" s="116">
        <v>12.776</v>
      </c>
      <c r="I54" s="116">
        <v>13.356999999999999</v>
      </c>
      <c r="J54" s="116">
        <v>13.411</v>
      </c>
      <c r="K54" s="116">
        <v>13.586</v>
      </c>
      <c r="L54" s="116">
        <v>14.002000000000001</v>
      </c>
      <c r="M54" s="116">
        <v>13.707000000000001</v>
      </c>
      <c r="N54" s="116">
        <v>12.204000000000001</v>
      </c>
      <c r="O54" s="116">
        <v>11.622999999999999</v>
      </c>
      <c r="P54" s="116">
        <v>12.249000000000001</v>
      </c>
      <c r="Q54" s="116">
        <v>11.305</v>
      </c>
      <c r="R54" s="116">
        <v>11.082000000000001</v>
      </c>
      <c r="S54" s="116">
        <v>11.212999999999999</v>
      </c>
      <c r="T54" s="116">
        <v>11.118</v>
      </c>
      <c r="U54" s="116">
        <v>11.061</v>
      </c>
      <c r="V54" s="116">
        <v>11.288</v>
      </c>
      <c r="W54" s="116" t="s">
        <v>63</v>
      </c>
    </row>
    <row r="55" spans="1:23" x14ac:dyDescent="0.3">
      <c r="A55" s="114" t="s">
        <v>83</v>
      </c>
      <c r="B55" s="114" t="s">
        <v>12</v>
      </c>
      <c r="C55" s="114" t="s">
        <v>72</v>
      </c>
      <c r="D55" s="114" t="s">
        <v>1</v>
      </c>
      <c r="E55" s="116">
        <v>3.0390000000000001</v>
      </c>
      <c r="F55" s="116">
        <v>3.121</v>
      </c>
      <c r="G55" s="116">
        <v>3.145</v>
      </c>
      <c r="H55" s="116">
        <v>3.3180000000000001</v>
      </c>
      <c r="I55" s="116">
        <v>3.472</v>
      </c>
      <c r="J55" s="116">
        <v>3.54</v>
      </c>
      <c r="K55" s="116">
        <v>3.6339999999999999</v>
      </c>
      <c r="L55" s="116">
        <v>3.67</v>
      </c>
      <c r="M55" s="116">
        <v>3.6320000000000001</v>
      </c>
      <c r="N55" s="116">
        <v>3.0880000000000001</v>
      </c>
      <c r="O55" s="116">
        <v>3.2810000000000001</v>
      </c>
      <c r="P55" s="116">
        <v>3.35</v>
      </c>
      <c r="Q55" s="116">
        <v>3.27</v>
      </c>
      <c r="R55" s="116">
        <v>3.2320000000000002</v>
      </c>
      <c r="S55" s="116">
        <v>3.2490000000000001</v>
      </c>
      <c r="T55" s="116">
        <v>3.3330000000000002</v>
      </c>
      <c r="U55" s="116">
        <v>3.3410000000000002</v>
      </c>
      <c r="V55" s="116">
        <v>3.431</v>
      </c>
      <c r="W55" s="116" t="s">
        <v>63</v>
      </c>
    </row>
    <row r="56" spans="1:23" x14ac:dyDescent="0.3">
      <c r="A56" s="114" t="s">
        <v>83</v>
      </c>
      <c r="B56" s="114" t="s">
        <v>12</v>
      </c>
      <c r="C56" s="114" t="s">
        <v>71</v>
      </c>
      <c r="D56" s="114" t="s">
        <v>2</v>
      </c>
      <c r="E56" s="116">
        <v>0.84199999999999997</v>
      </c>
      <c r="F56" s="116">
        <v>0.80900000000000005</v>
      </c>
      <c r="G56" s="116">
        <v>0.86</v>
      </c>
      <c r="H56" s="116">
        <v>0.89</v>
      </c>
      <c r="I56" s="116">
        <v>0.92600000000000005</v>
      </c>
      <c r="J56" s="116">
        <v>0.97599999999999998</v>
      </c>
      <c r="K56" s="116">
        <v>1.01</v>
      </c>
      <c r="L56" s="116">
        <v>1.0269999999999999</v>
      </c>
      <c r="M56" s="116">
        <v>1.07</v>
      </c>
      <c r="N56" s="116">
        <v>1.0129999999999999</v>
      </c>
      <c r="O56" s="116">
        <v>1.107</v>
      </c>
      <c r="P56" s="116">
        <v>1.133</v>
      </c>
      <c r="Q56" s="116">
        <v>1.2210000000000001</v>
      </c>
      <c r="R56" s="116">
        <v>1.2689999999999999</v>
      </c>
      <c r="S56" s="116">
        <v>1.2709999999999999</v>
      </c>
      <c r="T56" s="116">
        <v>1.2769999999999999</v>
      </c>
      <c r="U56" s="116">
        <v>1.3140000000000001</v>
      </c>
      <c r="V56" s="116">
        <v>1.365</v>
      </c>
      <c r="W56" s="116" t="s">
        <v>63</v>
      </c>
    </row>
    <row r="57" spans="1:23" x14ac:dyDescent="0.3">
      <c r="A57" s="114" t="s">
        <v>83</v>
      </c>
      <c r="B57" s="114" t="s">
        <v>12</v>
      </c>
      <c r="C57" s="114" t="s">
        <v>70</v>
      </c>
      <c r="D57" s="114" t="s">
        <v>69</v>
      </c>
      <c r="E57" s="116">
        <v>15.510999999999999</v>
      </c>
      <c r="F57" s="116">
        <v>15.563000000000001</v>
      </c>
      <c r="G57" s="116">
        <v>15.324</v>
      </c>
      <c r="H57" s="116">
        <v>15.204000000000001</v>
      </c>
      <c r="I57" s="116">
        <v>15.901999999999999</v>
      </c>
      <c r="J57" s="116">
        <v>15.975</v>
      </c>
      <c r="K57" s="116">
        <v>16.210999999999999</v>
      </c>
      <c r="L57" s="116">
        <v>16.645</v>
      </c>
      <c r="M57" s="116">
        <v>16.268999999999998</v>
      </c>
      <c r="N57" s="116">
        <v>14.279</v>
      </c>
      <c r="O57" s="116">
        <v>13.797000000000001</v>
      </c>
      <c r="P57" s="116">
        <v>14.465999999999999</v>
      </c>
      <c r="Q57" s="116">
        <v>13.353999999999999</v>
      </c>
      <c r="R57" s="116">
        <v>13.044</v>
      </c>
      <c r="S57" s="116">
        <v>13.191000000000001</v>
      </c>
      <c r="T57" s="116">
        <v>13.173999999999999</v>
      </c>
      <c r="U57" s="116">
        <v>13.087999999999999</v>
      </c>
      <c r="V57" s="85">
        <v>13.355</v>
      </c>
      <c r="W57" s="116" t="s">
        <v>63</v>
      </c>
    </row>
    <row r="58" spans="1:23" x14ac:dyDescent="0.3">
      <c r="A58" s="114" t="s">
        <v>83</v>
      </c>
      <c r="B58" s="114" t="s">
        <v>12</v>
      </c>
      <c r="C58" s="114" t="s">
        <v>66</v>
      </c>
      <c r="D58" s="114" t="s">
        <v>65</v>
      </c>
      <c r="E58" s="116">
        <v>2.198</v>
      </c>
      <c r="F58" s="116">
        <v>2.3119999999999998</v>
      </c>
      <c r="G58" s="116">
        <v>2.2850000000000001</v>
      </c>
      <c r="H58" s="116">
        <v>2.4279999999999999</v>
      </c>
      <c r="I58" s="116">
        <v>2.5449999999999999</v>
      </c>
      <c r="J58" s="116">
        <v>2.5640000000000001</v>
      </c>
      <c r="K58" s="116">
        <v>2.625</v>
      </c>
      <c r="L58" s="116">
        <v>2.6429999999999998</v>
      </c>
      <c r="M58" s="116">
        <v>2.5619999999999998</v>
      </c>
      <c r="N58" s="116">
        <v>2.0739999999999998</v>
      </c>
      <c r="O58" s="116">
        <v>2.1739999999999999</v>
      </c>
      <c r="P58" s="116">
        <v>2.2170000000000001</v>
      </c>
      <c r="Q58" s="116">
        <v>2.0489999999999999</v>
      </c>
      <c r="R58" s="116">
        <v>1.962</v>
      </c>
      <c r="S58" s="116">
        <v>1.9790000000000001</v>
      </c>
      <c r="T58" s="116">
        <v>2.056</v>
      </c>
      <c r="U58" s="116">
        <v>2.0270000000000001</v>
      </c>
      <c r="V58" s="116">
        <v>2.0670000000000002</v>
      </c>
      <c r="W58" s="116" t="s">
        <v>63</v>
      </c>
    </row>
    <row r="59" spans="1:23" x14ac:dyDescent="0.3">
      <c r="A59" s="114" t="s">
        <v>82</v>
      </c>
      <c r="B59" s="114" t="s">
        <v>3</v>
      </c>
      <c r="C59" s="114" t="s">
        <v>74</v>
      </c>
      <c r="D59" s="114" t="s">
        <v>73</v>
      </c>
      <c r="E59" s="116">
        <v>3.4020000000000001</v>
      </c>
      <c r="F59" s="116">
        <v>3.3109999999999999</v>
      </c>
      <c r="G59" s="116">
        <v>3.3319999999999999</v>
      </c>
      <c r="H59" s="116">
        <v>3.0830000000000002</v>
      </c>
      <c r="I59" s="116">
        <v>3.48</v>
      </c>
      <c r="J59" s="116">
        <v>3.343</v>
      </c>
      <c r="K59" s="116">
        <v>3.1619999999999999</v>
      </c>
      <c r="L59" s="116">
        <v>3.254</v>
      </c>
      <c r="M59" s="116">
        <v>3.3530000000000002</v>
      </c>
      <c r="N59" s="116">
        <v>3.278</v>
      </c>
      <c r="O59" s="116">
        <v>3.194</v>
      </c>
      <c r="P59" s="116">
        <v>3.3719999999999999</v>
      </c>
      <c r="Q59" s="116">
        <v>3.234</v>
      </c>
      <c r="R59" s="116">
        <v>3.2989999999999999</v>
      </c>
      <c r="S59" s="116">
        <v>3.5390000000000001</v>
      </c>
      <c r="T59" s="116">
        <v>3.274</v>
      </c>
      <c r="U59" s="116">
        <v>3.3050000000000002</v>
      </c>
      <c r="V59" s="116">
        <v>3.302</v>
      </c>
      <c r="W59" s="116" t="s">
        <v>63</v>
      </c>
    </row>
    <row r="60" spans="1:23" x14ac:dyDescent="0.3">
      <c r="A60" s="114" t="s">
        <v>82</v>
      </c>
      <c r="B60" s="114" t="s">
        <v>3</v>
      </c>
      <c r="C60" s="114" t="s">
        <v>72</v>
      </c>
      <c r="D60" s="114" t="s">
        <v>1</v>
      </c>
      <c r="E60" s="116">
        <v>0.32600000000000001</v>
      </c>
      <c r="F60" s="116">
        <v>0.33900000000000002</v>
      </c>
      <c r="G60" s="116">
        <v>0.35399999999999998</v>
      </c>
      <c r="H60" s="116">
        <v>0.34899999999999998</v>
      </c>
      <c r="I60" s="116">
        <v>0.35499999999999998</v>
      </c>
      <c r="J60" s="116">
        <v>0.35599999999999998</v>
      </c>
      <c r="K60" s="116">
        <v>0.35799999999999998</v>
      </c>
      <c r="L60" s="116">
        <v>0.38600000000000001</v>
      </c>
      <c r="M60" s="116">
        <v>0.374</v>
      </c>
      <c r="N60" s="116">
        <v>0.312</v>
      </c>
      <c r="O60" s="116">
        <v>0.32500000000000001</v>
      </c>
      <c r="P60" s="116">
        <v>0.34100000000000003</v>
      </c>
      <c r="Q60" s="116">
        <v>0.33800000000000002</v>
      </c>
      <c r="R60" s="116">
        <v>0.35</v>
      </c>
      <c r="S60" s="116">
        <v>0.376</v>
      </c>
      <c r="T60" s="116">
        <v>0.375</v>
      </c>
      <c r="U60" s="116">
        <v>0.38500000000000001</v>
      </c>
      <c r="V60" s="116">
        <v>0.39700000000000002</v>
      </c>
      <c r="W60" s="116" t="s">
        <v>63</v>
      </c>
    </row>
    <row r="61" spans="1:23" x14ac:dyDescent="0.3">
      <c r="A61" s="114" t="s">
        <v>82</v>
      </c>
      <c r="B61" s="114" t="s">
        <v>3</v>
      </c>
      <c r="C61" s="114" t="s">
        <v>71</v>
      </c>
      <c r="D61" s="114" t="s">
        <v>2</v>
      </c>
      <c r="E61" s="116">
        <v>0.20499999999999999</v>
      </c>
      <c r="F61" s="116">
        <v>0.189</v>
      </c>
      <c r="G61" s="116">
        <v>0.19900000000000001</v>
      </c>
      <c r="H61" s="116">
        <v>0.20799999999999999</v>
      </c>
      <c r="I61" s="116">
        <v>0.20200000000000001</v>
      </c>
      <c r="J61" s="116">
        <v>0.22900000000000001</v>
      </c>
      <c r="K61" s="116">
        <v>0.245</v>
      </c>
      <c r="L61" s="116">
        <v>0.222</v>
      </c>
      <c r="M61" s="116">
        <v>0.246</v>
      </c>
      <c r="N61" s="116">
        <v>0.24</v>
      </c>
      <c r="O61" s="116">
        <v>0.26700000000000002</v>
      </c>
      <c r="P61" s="116">
        <v>0.27100000000000002</v>
      </c>
      <c r="Q61" s="116">
        <v>0.27800000000000002</v>
      </c>
      <c r="R61" s="116">
        <v>0.308</v>
      </c>
      <c r="S61" s="116">
        <v>0.32300000000000001</v>
      </c>
      <c r="T61" s="116">
        <v>0.33900000000000002</v>
      </c>
      <c r="U61" s="116">
        <v>0.34</v>
      </c>
      <c r="V61" s="116">
        <v>0.32600000000000001</v>
      </c>
      <c r="W61" s="116" t="s">
        <v>63</v>
      </c>
    </row>
    <row r="62" spans="1:23" x14ac:dyDescent="0.3">
      <c r="A62" s="114" t="s">
        <v>82</v>
      </c>
      <c r="B62" s="114" t="s">
        <v>3</v>
      </c>
      <c r="C62" s="114" t="s">
        <v>70</v>
      </c>
      <c r="D62" s="114" t="s">
        <v>69</v>
      </c>
      <c r="E62" s="116">
        <v>3.5230000000000001</v>
      </c>
      <c r="F62" s="116">
        <v>3.4609999999999999</v>
      </c>
      <c r="G62" s="116">
        <v>3.488</v>
      </c>
      <c r="H62" s="116">
        <v>3.2240000000000002</v>
      </c>
      <c r="I62" s="116">
        <v>3.633</v>
      </c>
      <c r="J62" s="116">
        <v>3.4689999999999999</v>
      </c>
      <c r="K62" s="116">
        <v>3.2749999999999999</v>
      </c>
      <c r="L62" s="116">
        <v>3.419</v>
      </c>
      <c r="M62" s="116">
        <v>3.4809999999999999</v>
      </c>
      <c r="N62" s="116">
        <v>3.3490000000000002</v>
      </c>
      <c r="O62" s="116">
        <v>3.2509999999999999</v>
      </c>
      <c r="P62" s="116">
        <v>3.4420000000000002</v>
      </c>
      <c r="Q62" s="116">
        <v>3.294</v>
      </c>
      <c r="R62" s="116">
        <v>3.3410000000000002</v>
      </c>
      <c r="S62" s="116">
        <v>3.593</v>
      </c>
      <c r="T62" s="116">
        <v>3.31</v>
      </c>
      <c r="U62" s="116">
        <v>3.3490000000000002</v>
      </c>
      <c r="V62" s="85">
        <v>3.3740000000000001</v>
      </c>
      <c r="W62" s="116" t="s">
        <v>63</v>
      </c>
    </row>
    <row r="63" spans="1:23" x14ac:dyDescent="0.3">
      <c r="A63" s="114" t="s">
        <v>82</v>
      </c>
      <c r="B63" s="114" t="s">
        <v>3</v>
      </c>
      <c r="C63" s="114" t="s">
        <v>66</v>
      </c>
      <c r="D63" s="114" t="s">
        <v>65</v>
      </c>
      <c r="E63" s="116">
        <v>0.121</v>
      </c>
      <c r="F63" s="116">
        <v>0.15</v>
      </c>
      <c r="G63" s="116">
        <v>0.155</v>
      </c>
      <c r="H63" s="116">
        <v>0.14099999999999999</v>
      </c>
      <c r="I63" s="116">
        <v>0.153</v>
      </c>
      <c r="J63" s="116">
        <v>0.126</v>
      </c>
      <c r="K63" s="116">
        <v>0.114</v>
      </c>
      <c r="L63" s="116">
        <v>0.16500000000000001</v>
      </c>
      <c r="M63" s="116">
        <v>0.128</v>
      </c>
      <c r="N63" s="116">
        <v>7.0999999999999994E-2</v>
      </c>
      <c r="O63" s="116">
        <v>5.8000000000000003E-2</v>
      </c>
      <c r="P63" s="116">
        <v>7.0000000000000007E-2</v>
      </c>
      <c r="Q63" s="116">
        <v>0.06</v>
      </c>
      <c r="R63" s="116">
        <v>4.2000000000000003E-2</v>
      </c>
      <c r="S63" s="116">
        <v>5.2999999999999999E-2</v>
      </c>
      <c r="T63" s="116">
        <v>3.5999999999999997E-2</v>
      </c>
      <c r="U63" s="116">
        <v>4.4999999999999998E-2</v>
      </c>
      <c r="V63" s="116">
        <v>7.1999999999999995E-2</v>
      </c>
      <c r="W63" s="116" t="s">
        <v>63</v>
      </c>
    </row>
    <row r="64" spans="1:23" x14ac:dyDescent="0.3">
      <c r="A64" s="114" t="s">
        <v>81</v>
      </c>
      <c r="B64" s="114" t="s">
        <v>80</v>
      </c>
      <c r="C64" s="114" t="s">
        <v>74</v>
      </c>
      <c r="D64" s="114" t="s">
        <v>73</v>
      </c>
      <c r="E64" s="116">
        <v>0.30599999999999999</v>
      </c>
      <c r="F64" s="116">
        <v>0.29499999999999998</v>
      </c>
      <c r="G64" s="116">
        <v>0.28399999999999997</v>
      </c>
      <c r="H64" s="116">
        <v>0.28000000000000003</v>
      </c>
      <c r="I64" s="116">
        <v>0.28299999999999997</v>
      </c>
      <c r="J64" s="116">
        <v>0.28100000000000003</v>
      </c>
      <c r="K64" s="116">
        <v>0.28699999999999998</v>
      </c>
      <c r="L64" s="116">
        <v>0.28000000000000003</v>
      </c>
      <c r="M64" s="116">
        <v>0.27900000000000003</v>
      </c>
      <c r="N64" s="116">
        <v>0.27200000000000002</v>
      </c>
      <c r="O64" s="116">
        <v>0.32500000000000001</v>
      </c>
      <c r="P64" s="116">
        <v>0.33900000000000002</v>
      </c>
      <c r="Q64" s="116">
        <v>0.36499999999999999</v>
      </c>
      <c r="R64" s="116">
        <v>0.42199999999999999</v>
      </c>
      <c r="S64" s="116">
        <v>0.371</v>
      </c>
      <c r="T64" s="116">
        <v>0.37</v>
      </c>
      <c r="U64" s="116">
        <v>0.40400000000000003</v>
      </c>
      <c r="V64" s="116">
        <v>0.41199999999999998</v>
      </c>
      <c r="W64" s="116" t="s">
        <v>63</v>
      </c>
    </row>
    <row r="65" spans="1:23" x14ac:dyDescent="0.3">
      <c r="A65" s="114" t="s">
        <v>81</v>
      </c>
      <c r="B65" s="114" t="s">
        <v>80</v>
      </c>
      <c r="C65" s="114" t="s">
        <v>72</v>
      </c>
      <c r="D65" s="114" t="s">
        <v>1</v>
      </c>
      <c r="E65" s="116">
        <v>0.50800000000000001</v>
      </c>
      <c r="F65" s="116">
        <v>0.48599999999999999</v>
      </c>
      <c r="G65" s="116">
        <v>0.48199999999999998</v>
      </c>
      <c r="H65" s="116">
        <v>0.51900000000000002</v>
      </c>
      <c r="I65" s="116">
        <v>0.56399999999999995</v>
      </c>
      <c r="J65" s="116">
        <v>0.58199999999999996</v>
      </c>
      <c r="K65" s="116">
        <v>0.59399999999999997</v>
      </c>
      <c r="L65" s="116">
        <v>0.60799999999999998</v>
      </c>
      <c r="M65" s="116">
        <v>0.58099999999999996</v>
      </c>
      <c r="N65" s="116">
        <v>0.34200000000000003</v>
      </c>
      <c r="O65" s="116">
        <v>0.46300000000000002</v>
      </c>
      <c r="P65" s="116">
        <v>0.48299999999999998</v>
      </c>
      <c r="Q65" s="116">
        <v>0.434</v>
      </c>
      <c r="R65" s="116">
        <v>0.46200000000000002</v>
      </c>
      <c r="S65" s="116">
        <v>0.47699999999999998</v>
      </c>
      <c r="T65" s="116">
        <v>0.48599999999999999</v>
      </c>
      <c r="U65" s="116">
        <v>0.48</v>
      </c>
      <c r="V65" s="116">
        <v>0.49099999999999999</v>
      </c>
      <c r="W65" s="116" t="s">
        <v>63</v>
      </c>
    </row>
    <row r="66" spans="1:23" x14ac:dyDescent="0.3">
      <c r="A66" s="114" t="s">
        <v>81</v>
      </c>
      <c r="B66" s="114" t="s">
        <v>80</v>
      </c>
      <c r="C66" s="114" t="s">
        <v>71</v>
      </c>
      <c r="D66" s="114" t="s">
        <v>2</v>
      </c>
      <c r="E66" s="116">
        <v>0.156</v>
      </c>
      <c r="F66" s="116">
        <v>0.154</v>
      </c>
      <c r="G66" s="116">
        <v>0.17100000000000001</v>
      </c>
      <c r="H66" s="116">
        <v>0.183</v>
      </c>
      <c r="I66" s="116">
        <v>0.19700000000000001</v>
      </c>
      <c r="J66" s="116">
        <v>0.20499999999999999</v>
      </c>
      <c r="K66" s="116">
        <v>0.21299999999999999</v>
      </c>
      <c r="L66" s="116">
        <v>0.217</v>
      </c>
      <c r="M66" s="116">
        <v>0.22700000000000001</v>
      </c>
      <c r="N66" s="116">
        <v>0.20200000000000001</v>
      </c>
      <c r="O66" s="116">
        <v>0.22800000000000001</v>
      </c>
      <c r="P66" s="116">
        <v>0.249</v>
      </c>
      <c r="Q66" s="116">
        <v>0.26100000000000001</v>
      </c>
      <c r="R66" s="116">
        <v>0.25600000000000001</v>
      </c>
      <c r="S66" s="116">
        <v>0.248</v>
      </c>
      <c r="T66" s="116">
        <v>0.223</v>
      </c>
      <c r="U66" s="116">
        <v>0.22600000000000001</v>
      </c>
      <c r="V66" s="116">
        <v>0.24</v>
      </c>
      <c r="W66" s="116" t="s">
        <v>63</v>
      </c>
    </row>
    <row r="67" spans="1:23" x14ac:dyDescent="0.3">
      <c r="A67" s="114" t="s">
        <v>81</v>
      </c>
      <c r="B67" s="114" t="s">
        <v>80</v>
      </c>
      <c r="C67" s="114" t="s">
        <v>70</v>
      </c>
      <c r="D67" s="114" t="s">
        <v>69</v>
      </c>
      <c r="E67" s="116">
        <v>0.65800000000000003</v>
      </c>
      <c r="F67" s="116">
        <v>0.627</v>
      </c>
      <c r="G67" s="116">
        <v>0.59499999999999997</v>
      </c>
      <c r="H67" s="116">
        <v>0.61699999999999999</v>
      </c>
      <c r="I67" s="116">
        <v>0.65</v>
      </c>
      <c r="J67" s="116">
        <v>0.65800000000000003</v>
      </c>
      <c r="K67" s="116">
        <v>0.66800000000000004</v>
      </c>
      <c r="L67" s="116">
        <v>0.67100000000000004</v>
      </c>
      <c r="M67" s="116">
        <v>0.63300000000000001</v>
      </c>
      <c r="N67" s="116">
        <v>0.41199999999999998</v>
      </c>
      <c r="O67" s="116">
        <v>0.56000000000000005</v>
      </c>
      <c r="P67" s="116">
        <v>0.57199999999999995</v>
      </c>
      <c r="Q67" s="116">
        <v>0.53800000000000003</v>
      </c>
      <c r="R67" s="116">
        <v>0.627</v>
      </c>
      <c r="S67" s="116">
        <v>0.6</v>
      </c>
      <c r="T67" s="116">
        <v>0.63300000000000001</v>
      </c>
      <c r="U67" s="116">
        <v>0.65800000000000003</v>
      </c>
      <c r="V67" s="85">
        <v>0.66300000000000003</v>
      </c>
      <c r="W67" s="116" t="s">
        <v>63</v>
      </c>
    </row>
    <row r="68" spans="1:23" x14ac:dyDescent="0.3">
      <c r="A68" s="114" t="s">
        <v>81</v>
      </c>
      <c r="B68" s="114" t="s">
        <v>80</v>
      </c>
      <c r="C68" s="114" t="s">
        <v>66</v>
      </c>
      <c r="D68" s="114" t="s">
        <v>65</v>
      </c>
      <c r="E68" s="116">
        <v>0.35199999999999998</v>
      </c>
      <c r="F68" s="116">
        <v>0.33300000000000002</v>
      </c>
      <c r="G68" s="116">
        <v>0.31</v>
      </c>
      <c r="H68" s="116">
        <v>0.33700000000000002</v>
      </c>
      <c r="I68" s="116">
        <v>0.36699999999999999</v>
      </c>
      <c r="J68" s="116">
        <v>0.377</v>
      </c>
      <c r="K68" s="116">
        <v>0.38100000000000001</v>
      </c>
      <c r="L68" s="116">
        <v>0.39100000000000001</v>
      </c>
      <c r="M68" s="116">
        <v>0.35399999999999998</v>
      </c>
      <c r="N68" s="116">
        <v>0.14000000000000001</v>
      </c>
      <c r="O68" s="116">
        <v>0.23499999999999999</v>
      </c>
      <c r="P68" s="116">
        <v>0.23300000000000001</v>
      </c>
      <c r="Q68" s="116">
        <v>0.17299999999999999</v>
      </c>
      <c r="R68" s="116">
        <v>0.20499999999999999</v>
      </c>
      <c r="S68" s="116">
        <v>0.22900000000000001</v>
      </c>
      <c r="T68" s="116">
        <v>0.26300000000000001</v>
      </c>
      <c r="U68" s="116">
        <v>0.254</v>
      </c>
      <c r="V68" s="116">
        <v>0.251</v>
      </c>
      <c r="W68" s="116" t="s">
        <v>63</v>
      </c>
    </row>
    <row r="69" spans="1:23" x14ac:dyDescent="0.3">
      <c r="A69" s="114" t="s">
        <v>79</v>
      </c>
      <c r="B69" s="114" t="s">
        <v>30</v>
      </c>
      <c r="C69" s="114" t="s">
        <v>74</v>
      </c>
      <c r="D69" s="114" t="s">
        <v>73</v>
      </c>
      <c r="E69" s="116">
        <v>7.4649999999999999</v>
      </c>
      <c r="F69" s="116">
        <v>7.516</v>
      </c>
      <c r="G69" s="116">
        <v>7.3129999999999997</v>
      </c>
      <c r="H69" s="116">
        <v>7.3319999999999999</v>
      </c>
      <c r="I69" s="116">
        <v>7.5670000000000002</v>
      </c>
      <c r="J69" s="116">
        <v>7.85</v>
      </c>
      <c r="K69" s="116">
        <v>8.2669999999999995</v>
      </c>
      <c r="L69" s="116">
        <v>8.6620000000000008</v>
      </c>
      <c r="M69" s="116">
        <v>8.3190000000000008</v>
      </c>
      <c r="N69" s="116">
        <v>7.01</v>
      </c>
      <c r="O69" s="116">
        <v>6.48</v>
      </c>
      <c r="P69" s="116">
        <v>6.9219999999999997</v>
      </c>
      <c r="Q69" s="116">
        <v>6.1310000000000002</v>
      </c>
      <c r="R69" s="116">
        <v>5.8609999999999998</v>
      </c>
      <c r="S69" s="116">
        <v>5.8739999999999997</v>
      </c>
      <c r="T69" s="116">
        <v>6.0860000000000003</v>
      </c>
      <c r="U69" s="116">
        <v>6.0540000000000003</v>
      </c>
      <c r="V69" s="116">
        <v>6.2809999999999997</v>
      </c>
      <c r="W69" s="116" t="s">
        <v>63</v>
      </c>
    </row>
    <row r="70" spans="1:23" x14ac:dyDescent="0.3">
      <c r="A70" s="114" t="s">
        <v>79</v>
      </c>
      <c r="B70" s="114" t="s">
        <v>30</v>
      </c>
      <c r="C70" s="114" t="s">
        <v>72</v>
      </c>
      <c r="D70" s="114" t="s">
        <v>1</v>
      </c>
      <c r="E70" s="116">
        <v>0.157</v>
      </c>
      <c r="F70" s="116">
        <v>0.16300000000000001</v>
      </c>
      <c r="G70" s="116">
        <v>0.17</v>
      </c>
      <c r="H70" s="116">
        <v>0.184</v>
      </c>
      <c r="I70" s="116">
        <v>0.192</v>
      </c>
      <c r="J70" s="116">
        <v>0.19700000000000001</v>
      </c>
      <c r="K70" s="116">
        <v>0.2</v>
      </c>
      <c r="L70" s="116">
        <v>0.22</v>
      </c>
      <c r="M70" s="116">
        <v>0.19900000000000001</v>
      </c>
      <c r="N70" s="116">
        <v>0.14599999999999999</v>
      </c>
      <c r="O70" s="116">
        <v>0.17599999999999999</v>
      </c>
      <c r="P70" s="116">
        <v>0.186</v>
      </c>
      <c r="Q70" s="116">
        <v>0.153</v>
      </c>
      <c r="R70" s="116">
        <v>0.14599999999999999</v>
      </c>
      <c r="S70" s="116">
        <v>0.152</v>
      </c>
      <c r="T70" s="116">
        <v>0.156</v>
      </c>
      <c r="U70" s="116">
        <v>0.16500000000000001</v>
      </c>
      <c r="V70" s="116">
        <v>0.18099999999999999</v>
      </c>
      <c r="W70" s="116" t="s">
        <v>63</v>
      </c>
    </row>
    <row r="71" spans="1:23" x14ac:dyDescent="0.3">
      <c r="A71" s="114" t="s">
        <v>79</v>
      </c>
      <c r="B71" s="114" t="s">
        <v>30</v>
      </c>
      <c r="C71" s="114" t="s">
        <v>71</v>
      </c>
      <c r="D71" s="114" t="s">
        <v>2</v>
      </c>
      <c r="E71" s="116">
        <v>0.122</v>
      </c>
      <c r="F71" s="116">
        <v>0.122</v>
      </c>
      <c r="G71" s="116">
        <v>0.123</v>
      </c>
      <c r="H71" s="116">
        <v>0.125</v>
      </c>
      <c r="I71" s="116">
        <v>0.13</v>
      </c>
      <c r="J71" s="116">
        <v>0.13800000000000001</v>
      </c>
      <c r="K71" s="116">
        <v>0.13500000000000001</v>
      </c>
      <c r="L71" s="116">
        <v>0.13300000000000001</v>
      </c>
      <c r="M71" s="116">
        <v>0.13400000000000001</v>
      </c>
      <c r="N71" s="116">
        <v>0.122</v>
      </c>
      <c r="O71" s="116">
        <v>0.14099999999999999</v>
      </c>
      <c r="P71" s="116">
        <v>0.14599999999999999</v>
      </c>
      <c r="Q71" s="116">
        <v>0.16400000000000001</v>
      </c>
      <c r="R71" s="116">
        <v>0.17599999999999999</v>
      </c>
      <c r="S71" s="116">
        <v>0.18099999999999999</v>
      </c>
      <c r="T71" s="116">
        <v>0.17699999999999999</v>
      </c>
      <c r="U71" s="116">
        <v>0.17299999999999999</v>
      </c>
      <c r="V71" s="116">
        <v>0.17399999999999999</v>
      </c>
      <c r="W71" s="116" t="s">
        <v>63</v>
      </c>
    </row>
    <row r="72" spans="1:23" x14ac:dyDescent="0.3">
      <c r="A72" s="114" t="s">
        <v>79</v>
      </c>
      <c r="B72" s="114" t="s">
        <v>30</v>
      </c>
      <c r="C72" s="114" t="s">
        <v>70</v>
      </c>
      <c r="D72" s="114" t="s">
        <v>69</v>
      </c>
      <c r="E72" s="116">
        <v>7.5010000000000003</v>
      </c>
      <c r="F72" s="116">
        <v>7.556</v>
      </c>
      <c r="G72" s="116">
        <v>7.359</v>
      </c>
      <c r="H72" s="116">
        <v>7.39</v>
      </c>
      <c r="I72" s="116">
        <v>7.6289999999999996</v>
      </c>
      <c r="J72" s="116">
        <v>7.9089999999999998</v>
      </c>
      <c r="K72" s="116">
        <v>8.3330000000000002</v>
      </c>
      <c r="L72" s="116">
        <v>8.7490000000000006</v>
      </c>
      <c r="M72" s="116">
        <v>8.3840000000000003</v>
      </c>
      <c r="N72" s="116">
        <v>7.0339999999999998</v>
      </c>
      <c r="O72" s="116">
        <v>6.5140000000000002</v>
      </c>
      <c r="P72" s="116">
        <v>6.9610000000000003</v>
      </c>
      <c r="Q72" s="116">
        <v>6.12</v>
      </c>
      <c r="R72" s="116">
        <v>5.8310000000000004</v>
      </c>
      <c r="S72" s="116">
        <v>5.8460000000000001</v>
      </c>
      <c r="T72" s="116">
        <v>6.0640000000000001</v>
      </c>
      <c r="U72" s="116">
        <v>6.0460000000000003</v>
      </c>
      <c r="V72" s="85">
        <v>6.2880000000000003</v>
      </c>
      <c r="W72" s="116" t="s">
        <v>63</v>
      </c>
    </row>
    <row r="73" spans="1:23" x14ac:dyDescent="0.3">
      <c r="A73" s="114" t="s">
        <v>79</v>
      </c>
      <c r="B73" s="114" t="s">
        <v>30</v>
      </c>
      <c r="C73" s="114" t="s">
        <v>66</v>
      </c>
      <c r="D73" s="114" t="s">
        <v>65</v>
      </c>
      <c r="E73" s="116">
        <v>3.5999999999999997E-2</v>
      </c>
      <c r="F73" s="116">
        <v>0.04</v>
      </c>
      <c r="G73" s="116">
        <v>4.5999999999999999E-2</v>
      </c>
      <c r="H73" s="116">
        <v>5.8000000000000003E-2</v>
      </c>
      <c r="I73" s="116">
        <v>6.2E-2</v>
      </c>
      <c r="J73" s="116">
        <v>5.8999999999999997E-2</v>
      </c>
      <c r="K73" s="116">
        <v>6.6000000000000003E-2</v>
      </c>
      <c r="L73" s="116">
        <v>8.6999999999999994E-2</v>
      </c>
      <c r="M73" s="116">
        <v>6.4000000000000001E-2</v>
      </c>
      <c r="N73" s="116">
        <v>2.4E-2</v>
      </c>
      <c r="O73" s="116">
        <v>3.4000000000000002E-2</v>
      </c>
      <c r="P73" s="116">
        <v>3.9E-2</v>
      </c>
      <c r="Q73" s="116">
        <v>-1.0999999999999999E-2</v>
      </c>
      <c r="R73" s="116">
        <v>-2.9000000000000001E-2</v>
      </c>
      <c r="S73" s="116">
        <v>-2.9000000000000001E-2</v>
      </c>
      <c r="T73" s="116">
        <v>-2.1999999999999999E-2</v>
      </c>
      <c r="U73" s="116">
        <v>-8.0000000000000002E-3</v>
      </c>
      <c r="V73" s="116">
        <v>7.0000000000000001E-3</v>
      </c>
      <c r="W73" s="116" t="s">
        <v>63</v>
      </c>
    </row>
    <row r="74" spans="1:23" x14ac:dyDescent="0.3">
      <c r="A74" s="114" t="s">
        <v>78</v>
      </c>
      <c r="B74" s="114" t="s">
        <v>77</v>
      </c>
      <c r="C74" s="114" t="s">
        <v>74</v>
      </c>
      <c r="D74" s="114" t="s">
        <v>73</v>
      </c>
      <c r="E74" s="116">
        <v>2.14</v>
      </c>
      <c r="F74" s="116">
        <v>2.1309999999999998</v>
      </c>
      <c r="G74" s="116">
        <v>2.109</v>
      </c>
      <c r="H74" s="116">
        <v>2.08</v>
      </c>
      <c r="I74" s="116">
        <v>2.0270000000000001</v>
      </c>
      <c r="J74" s="116">
        <v>1.9370000000000001</v>
      </c>
      <c r="K74" s="116">
        <v>1.871</v>
      </c>
      <c r="L74" s="116">
        <v>1.806</v>
      </c>
      <c r="M74" s="116">
        <v>1.7549999999999999</v>
      </c>
      <c r="N74" s="116">
        <v>1.645</v>
      </c>
      <c r="O74" s="116">
        <v>1.6240000000000001</v>
      </c>
      <c r="P74" s="116">
        <v>1.617</v>
      </c>
      <c r="Q74" s="116">
        <v>1.575</v>
      </c>
      <c r="R74" s="116">
        <v>1.5009999999999999</v>
      </c>
      <c r="S74" s="116">
        <v>1.4279999999999999</v>
      </c>
      <c r="T74" s="116">
        <v>1.3879999999999999</v>
      </c>
      <c r="U74" s="116">
        <v>1.298</v>
      </c>
      <c r="V74" s="116">
        <v>1.294</v>
      </c>
      <c r="W74" s="116" t="s">
        <v>63</v>
      </c>
    </row>
    <row r="75" spans="1:23" x14ac:dyDescent="0.3">
      <c r="A75" s="114" t="s">
        <v>78</v>
      </c>
      <c r="B75" s="114" t="s">
        <v>77</v>
      </c>
      <c r="C75" s="114" t="s">
        <v>72</v>
      </c>
      <c r="D75" s="114" t="s">
        <v>1</v>
      </c>
      <c r="E75" s="116">
        <v>1.982</v>
      </c>
      <c r="F75" s="116">
        <v>2.0699999999999998</v>
      </c>
      <c r="G75" s="116">
        <v>2.0659999999999998</v>
      </c>
      <c r="H75" s="116">
        <v>2.1840000000000002</v>
      </c>
      <c r="I75" s="116">
        <v>2.2629999999999999</v>
      </c>
      <c r="J75" s="116">
        <v>2.3180000000000001</v>
      </c>
      <c r="K75" s="116">
        <v>2.391</v>
      </c>
      <c r="L75" s="116">
        <v>2.3559999999999999</v>
      </c>
      <c r="M75" s="116">
        <v>2.3780000000000001</v>
      </c>
      <c r="N75" s="116">
        <v>2.2000000000000002</v>
      </c>
      <c r="O75" s="116">
        <v>2.2189999999999999</v>
      </c>
      <c r="P75" s="116">
        <v>2.2389999999999999</v>
      </c>
      <c r="Q75" s="116">
        <v>2.25</v>
      </c>
      <c r="R75" s="116">
        <v>2.1680000000000001</v>
      </c>
      <c r="S75" s="116">
        <v>2.1360000000000001</v>
      </c>
      <c r="T75" s="116">
        <v>2.2090000000000001</v>
      </c>
      <c r="U75" s="116">
        <v>2.1960000000000002</v>
      </c>
      <c r="V75" s="116">
        <v>2.2349999999999999</v>
      </c>
      <c r="W75" s="116" t="s">
        <v>63</v>
      </c>
    </row>
    <row r="76" spans="1:23" x14ac:dyDescent="0.3">
      <c r="A76" s="114" t="s">
        <v>78</v>
      </c>
      <c r="B76" s="114" t="s">
        <v>77</v>
      </c>
      <c r="C76" s="114" t="s">
        <v>71</v>
      </c>
      <c r="D76" s="114" t="s">
        <v>2</v>
      </c>
      <c r="E76" s="116">
        <v>0.28999999999999998</v>
      </c>
      <c r="F76" s="116">
        <v>0.27</v>
      </c>
      <c r="G76" s="116">
        <v>0.29099999999999998</v>
      </c>
      <c r="H76" s="116">
        <v>0.308</v>
      </c>
      <c r="I76" s="116">
        <v>0.32600000000000001</v>
      </c>
      <c r="J76" s="116">
        <v>0.33500000000000002</v>
      </c>
      <c r="K76" s="116">
        <v>0.34300000000000003</v>
      </c>
      <c r="L76" s="116">
        <v>0.379</v>
      </c>
      <c r="M76" s="116">
        <v>0.38200000000000001</v>
      </c>
      <c r="N76" s="116">
        <v>0.377</v>
      </c>
      <c r="O76" s="116">
        <v>0.38800000000000001</v>
      </c>
      <c r="P76" s="116">
        <v>0.38200000000000001</v>
      </c>
      <c r="Q76" s="116">
        <v>0.42899999999999999</v>
      </c>
      <c r="R76" s="116">
        <v>0.438</v>
      </c>
      <c r="S76" s="116">
        <v>0.42699999999999999</v>
      </c>
      <c r="T76" s="116">
        <v>0.44700000000000001</v>
      </c>
      <c r="U76" s="116">
        <v>0.48299999999999998</v>
      </c>
      <c r="V76" s="116">
        <v>0.52500000000000002</v>
      </c>
      <c r="W76" s="116" t="s">
        <v>63</v>
      </c>
    </row>
    <row r="77" spans="1:23" x14ac:dyDescent="0.3">
      <c r="A77" s="114" t="s">
        <v>78</v>
      </c>
      <c r="B77" s="114" t="s">
        <v>77</v>
      </c>
      <c r="C77" s="114" t="s">
        <v>70</v>
      </c>
      <c r="D77" s="114" t="s">
        <v>69</v>
      </c>
      <c r="E77" s="116">
        <v>3.8319999999999999</v>
      </c>
      <c r="F77" s="116">
        <v>3.931</v>
      </c>
      <c r="G77" s="116">
        <v>3.8839999999999999</v>
      </c>
      <c r="H77" s="116">
        <v>3.956</v>
      </c>
      <c r="I77" s="116">
        <v>3.964</v>
      </c>
      <c r="J77" s="116">
        <v>3.92</v>
      </c>
      <c r="K77" s="116">
        <v>3.919</v>
      </c>
      <c r="L77" s="116">
        <v>3.7829999999999999</v>
      </c>
      <c r="M77" s="116">
        <v>3.7509999999999999</v>
      </c>
      <c r="N77" s="116">
        <v>3.4670000000000001</v>
      </c>
      <c r="O77" s="116">
        <v>3.4550000000000001</v>
      </c>
      <c r="P77" s="116">
        <v>3.4740000000000002</v>
      </c>
      <c r="Q77" s="116">
        <v>3.3959999999999999</v>
      </c>
      <c r="R77" s="116">
        <v>3.2309999999999999</v>
      </c>
      <c r="S77" s="116">
        <v>3.1379999999999999</v>
      </c>
      <c r="T77" s="116">
        <v>3.15</v>
      </c>
      <c r="U77" s="116">
        <v>3.0110000000000001</v>
      </c>
      <c r="V77" s="85">
        <v>3.004</v>
      </c>
      <c r="W77" s="116" t="s">
        <v>63</v>
      </c>
    </row>
    <row r="78" spans="1:23" x14ac:dyDescent="0.3">
      <c r="A78" s="114" t="s">
        <v>78</v>
      </c>
      <c r="B78" s="114" t="s">
        <v>77</v>
      </c>
      <c r="C78" s="114" t="s">
        <v>66</v>
      </c>
      <c r="D78" s="114" t="s">
        <v>65</v>
      </c>
      <c r="E78" s="116">
        <v>1.6919999999999999</v>
      </c>
      <c r="F78" s="116">
        <v>1.8009999999999999</v>
      </c>
      <c r="G78" s="116">
        <v>1.7749999999999999</v>
      </c>
      <c r="H78" s="116">
        <v>1.8759999999999999</v>
      </c>
      <c r="I78" s="116">
        <v>1.9370000000000001</v>
      </c>
      <c r="J78" s="116">
        <v>1.984</v>
      </c>
      <c r="K78" s="116">
        <v>2.048</v>
      </c>
      <c r="L78" s="116">
        <v>1.976</v>
      </c>
      <c r="M78" s="116">
        <v>1.996</v>
      </c>
      <c r="N78" s="116">
        <v>1.8220000000000001</v>
      </c>
      <c r="O78" s="116">
        <v>1.831</v>
      </c>
      <c r="P78" s="116">
        <v>1.857</v>
      </c>
      <c r="Q78" s="116">
        <v>1.821</v>
      </c>
      <c r="R78" s="116">
        <v>1.73</v>
      </c>
      <c r="S78" s="116">
        <v>1.7090000000000001</v>
      </c>
      <c r="T78" s="116">
        <v>1.762</v>
      </c>
      <c r="U78" s="116">
        <v>1.7130000000000001</v>
      </c>
      <c r="V78" s="116">
        <v>1.71</v>
      </c>
      <c r="W78" s="116" t="s">
        <v>63</v>
      </c>
    </row>
    <row r="79" spans="1:23" x14ac:dyDescent="0.3">
      <c r="A79" s="114" t="s">
        <v>76</v>
      </c>
      <c r="B79" s="114" t="s">
        <v>75</v>
      </c>
      <c r="C79" s="114" t="s">
        <v>74</v>
      </c>
      <c r="D79" s="114" t="s">
        <v>73</v>
      </c>
      <c r="E79" s="116" t="s">
        <v>63</v>
      </c>
      <c r="F79" s="116" t="s">
        <v>63</v>
      </c>
      <c r="G79" s="116" t="s">
        <v>63</v>
      </c>
      <c r="H79" s="116" t="s">
        <v>63</v>
      </c>
      <c r="I79" s="116" t="s">
        <v>63</v>
      </c>
      <c r="J79" s="116" t="s">
        <v>63</v>
      </c>
      <c r="K79" s="116" t="s">
        <v>63</v>
      </c>
      <c r="L79" s="116" t="s">
        <v>63</v>
      </c>
      <c r="M79" s="116" t="s">
        <v>63</v>
      </c>
      <c r="N79" s="116" t="s">
        <v>63</v>
      </c>
      <c r="O79" s="116" t="s">
        <v>63</v>
      </c>
      <c r="P79" s="116" t="s">
        <v>63</v>
      </c>
      <c r="Q79" s="116" t="s">
        <v>63</v>
      </c>
      <c r="R79" s="116" t="s">
        <v>63</v>
      </c>
      <c r="S79" s="116" t="s">
        <v>63</v>
      </c>
      <c r="T79" s="116" t="s">
        <v>63</v>
      </c>
      <c r="U79" s="116" t="s">
        <v>63</v>
      </c>
      <c r="V79" s="116" t="s">
        <v>63</v>
      </c>
      <c r="W79" s="116" t="s">
        <v>63</v>
      </c>
    </row>
    <row r="80" spans="1:23" x14ac:dyDescent="0.3">
      <c r="A80" s="114" t="s">
        <v>76</v>
      </c>
      <c r="B80" s="114" t="s">
        <v>75</v>
      </c>
      <c r="C80" s="114" t="s">
        <v>72</v>
      </c>
      <c r="D80" s="114" t="s">
        <v>1</v>
      </c>
      <c r="E80" s="116">
        <v>6.7000000000000004E-2</v>
      </c>
      <c r="F80" s="116">
        <v>6.3E-2</v>
      </c>
      <c r="G80" s="116">
        <v>7.2999999999999995E-2</v>
      </c>
      <c r="H80" s="116">
        <v>8.3000000000000004E-2</v>
      </c>
      <c r="I80" s="116">
        <v>9.7000000000000003E-2</v>
      </c>
      <c r="J80" s="116">
        <v>8.6999999999999994E-2</v>
      </c>
      <c r="K80" s="116">
        <v>8.8999999999999996E-2</v>
      </c>
      <c r="L80" s="116">
        <v>0.1</v>
      </c>
      <c r="M80" s="116">
        <v>0.10100000000000001</v>
      </c>
      <c r="N80" s="116">
        <v>8.6999999999999994E-2</v>
      </c>
      <c r="O80" s="116">
        <v>9.7000000000000003E-2</v>
      </c>
      <c r="P80" s="116">
        <v>0.1</v>
      </c>
      <c r="Q80" s="116">
        <v>9.2999999999999999E-2</v>
      </c>
      <c r="R80" s="116">
        <v>0.10299999999999999</v>
      </c>
      <c r="S80" s="116">
        <v>0.106</v>
      </c>
      <c r="T80" s="116">
        <v>0.105</v>
      </c>
      <c r="U80" s="116">
        <v>0.111</v>
      </c>
      <c r="V80" s="116">
        <v>0.11899999999999999</v>
      </c>
      <c r="W80" s="116" t="s">
        <v>63</v>
      </c>
    </row>
    <row r="81" spans="1:23" x14ac:dyDescent="0.3">
      <c r="A81" s="114" t="s">
        <v>76</v>
      </c>
      <c r="B81" s="114" t="s">
        <v>75</v>
      </c>
      <c r="C81" s="114" t="s">
        <v>71</v>
      </c>
      <c r="D81" s="114" t="s">
        <v>2</v>
      </c>
      <c r="E81" s="116">
        <v>6.9000000000000006E-2</v>
      </c>
      <c r="F81" s="116">
        <v>7.4999999999999997E-2</v>
      </c>
      <c r="G81" s="116">
        <v>7.5999999999999998E-2</v>
      </c>
      <c r="H81" s="116">
        <v>6.6000000000000003E-2</v>
      </c>
      <c r="I81" s="116">
        <v>7.0000000000000007E-2</v>
      </c>
      <c r="J81" s="116">
        <v>6.9000000000000006E-2</v>
      </c>
      <c r="K81" s="116">
        <v>7.2999999999999995E-2</v>
      </c>
      <c r="L81" s="116">
        <v>7.6999999999999999E-2</v>
      </c>
      <c r="M81" s="116">
        <v>0.08</v>
      </c>
      <c r="N81" s="116">
        <v>7.0999999999999994E-2</v>
      </c>
      <c r="O81" s="116">
        <v>8.1000000000000003E-2</v>
      </c>
      <c r="P81" s="116">
        <v>8.4000000000000005E-2</v>
      </c>
      <c r="Q81" s="116">
        <v>8.6999999999999994E-2</v>
      </c>
      <c r="R81" s="116">
        <v>0.09</v>
      </c>
      <c r="S81" s="116">
        <v>9.1999999999999998E-2</v>
      </c>
      <c r="T81" s="116">
        <v>9.0999999999999998E-2</v>
      </c>
      <c r="U81" s="116">
        <v>9.0999999999999998E-2</v>
      </c>
      <c r="V81" s="116">
        <v>9.9000000000000005E-2</v>
      </c>
      <c r="W81" s="116" t="s">
        <v>63</v>
      </c>
    </row>
    <row r="82" spans="1:23" x14ac:dyDescent="0.3">
      <c r="A82" s="114" t="s">
        <v>76</v>
      </c>
      <c r="B82" s="114" t="s">
        <v>75</v>
      </c>
      <c r="C82" s="114" t="s">
        <v>70</v>
      </c>
      <c r="D82" s="114" t="s">
        <v>69</v>
      </c>
      <c r="E82" s="116">
        <v>-3.0000000000000001E-3</v>
      </c>
      <c r="F82" s="116">
        <v>-1.2E-2</v>
      </c>
      <c r="G82" s="116">
        <v>-2E-3</v>
      </c>
      <c r="H82" s="116">
        <v>1.7000000000000001E-2</v>
      </c>
      <c r="I82" s="116">
        <v>2.7E-2</v>
      </c>
      <c r="J82" s="116">
        <v>1.7000000000000001E-2</v>
      </c>
      <c r="K82" s="116">
        <v>1.6E-2</v>
      </c>
      <c r="L82" s="116">
        <v>2.3E-2</v>
      </c>
      <c r="M82" s="116">
        <v>0.02</v>
      </c>
      <c r="N82" s="116">
        <v>1.6E-2</v>
      </c>
      <c r="O82" s="116">
        <v>1.6E-2</v>
      </c>
      <c r="P82" s="116">
        <v>1.7000000000000001E-2</v>
      </c>
      <c r="Q82" s="116">
        <v>7.0000000000000001E-3</v>
      </c>
      <c r="R82" s="116">
        <v>1.2999999999999999E-2</v>
      </c>
      <c r="S82" s="116">
        <v>1.4E-2</v>
      </c>
      <c r="T82" s="116">
        <v>1.4999999999999999E-2</v>
      </c>
      <c r="U82" s="116">
        <v>0.02</v>
      </c>
      <c r="V82" s="85">
        <v>0.02</v>
      </c>
      <c r="W82" s="116" t="s">
        <v>63</v>
      </c>
    </row>
    <row r="83" spans="1:23" x14ac:dyDescent="0.3">
      <c r="A83" s="114" t="s">
        <v>76</v>
      </c>
      <c r="B83" s="114" t="s">
        <v>75</v>
      </c>
      <c r="C83" s="114" t="s">
        <v>66</v>
      </c>
      <c r="D83" s="114" t="s">
        <v>65</v>
      </c>
      <c r="E83" s="116">
        <v>-3.0000000000000001E-3</v>
      </c>
      <c r="F83" s="116">
        <v>-1.2E-2</v>
      </c>
      <c r="G83" s="116">
        <v>-2E-3</v>
      </c>
      <c r="H83" s="116">
        <v>1.7000000000000001E-2</v>
      </c>
      <c r="I83" s="116">
        <v>2.7E-2</v>
      </c>
      <c r="J83" s="116">
        <v>1.7000000000000001E-2</v>
      </c>
      <c r="K83" s="116">
        <v>1.6E-2</v>
      </c>
      <c r="L83" s="116">
        <v>2.3E-2</v>
      </c>
      <c r="M83" s="116">
        <v>0.02</v>
      </c>
      <c r="N83" s="116">
        <v>1.6E-2</v>
      </c>
      <c r="O83" s="116">
        <v>1.6E-2</v>
      </c>
      <c r="P83" s="116">
        <v>1.7000000000000001E-2</v>
      </c>
      <c r="Q83" s="116">
        <v>7.0000000000000001E-3</v>
      </c>
      <c r="R83" s="116">
        <v>1.2999999999999999E-2</v>
      </c>
      <c r="S83" s="116">
        <v>1.4E-2</v>
      </c>
      <c r="T83" s="116">
        <v>1.4999999999999999E-2</v>
      </c>
      <c r="U83" s="116">
        <v>0.02</v>
      </c>
      <c r="V83" s="116">
        <v>0.02</v>
      </c>
      <c r="W83" s="116" t="s">
        <v>63</v>
      </c>
    </row>
    <row r="84" spans="1:23" x14ac:dyDescent="0.3">
      <c r="A84" s="114" t="s">
        <v>68</v>
      </c>
      <c r="B84" s="114" t="s">
        <v>67</v>
      </c>
      <c r="C84" s="114" t="s">
        <v>74</v>
      </c>
      <c r="D84" s="114" t="s">
        <v>73</v>
      </c>
      <c r="E84" s="116" t="s">
        <v>63</v>
      </c>
      <c r="F84" s="116" t="s">
        <v>63</v>
      </c>
      <c r="G84" s="116" t="s">
        <v>63</v>
      </c>
      <c r="H84" s="116" t="s">
        <v>63</v>
      </c>
      <c r="I84" s="116" t="s">
        <v>63</v>
      </c>
      <c r="J84" s="116" t="s">
        <v>63</v>
      </c>
      <c r="K84" s="116" t="s">
        <v>63</v>
      </c>
      <c r="L84" s="116" t="s">
        <v>63</v>
      </c>
      <c r="M84" s="116" t="s">
        <v>63</v>
      </c>
      <c r="N84" s="116" t="s">
        <v>63</v>
      </c>
      <c r="O84" s="116" t="s">
        <v>63</v>
      </c>
      <c r="P84" s="116" t="s">
        <v>63</v>
      </c>
      <c r="Q84" s="116" t="s">
        <v>63</v>
      </c>
      <c r="R84" s="116" t="s">
        <v>63</v>
      </c>
      <c r="S84" s="116" t="s">
        <v>63</v>
      </c>
      <c r="T84" s="116" t="s">
        <v>63</v>
      </c>
      <c r="U84" s="116" t="s">
        <v>63</v>
      </c>
      <c r="V84" s="116" t="s">
        <v>63</v>
      </c>
      <c r="W84" s="116" t="s">
        <v>63</v>
      </c>
    </row>
    <row r="85" spans="1:23" x14ac:dyDescent="0.3">
      <c r="A85" s="114" t="s">
        <v>68</v>
      </c>
      <c r="B85" s="114" t="s">
        <v>67</v>
      </c>
      <c r="C85" s="114" t="s">
        <v>72</v>
      </c>
      <c r="D85" s="114" t="s">
        <v>1</v>
      </c>
      <c r="E85" s="116">
        <v>0</v>
      </c>
      <c r="F85" s="116">
        <v>0</v>
      </c>
      <c r="G85" s="116">
        <v>0</v>
      </c>
      <c r="H85" s="116">
        <v>0</v>
      </c>
      <c r="I85" s="116">
        <v>0</v>
      </c>
      <c r="J85" s="116">
        <v>0</v>
      </c>
      <c r="K85" s="116">
        <v>0</v>
      </c>
      <c r="L85" s="116">
        <v>0</v>
      </c>
      <c r="M85" s="116">
        <v>0</v>
      </c>
      <c r="N85" s="116">
        <v>1E-3</v>
      </c>
      <c r="O85" s="116">
        <v>2E-3</v>
      </c>
      <c r="P85" s="116">
        <v>2E-3</v>
      </c>
      <c r="Q85" s="116">
        <v>2E-3</v>
      </c>
      <c r="R85" s="116">
        <v>2E-3</v>
      </c>
      <c r="S85" s="116">
        <v>2E-3</v>
      </c>
      <c r="T85" s="116">
        <v>2E-3</v>
      </c>
      <c r="U85" s="116">
        <v>5.0000000000000001E-3</v>
      </c>
      <c r="V85" s="116">
        <v>7.0000000000000001E-3</v>
      </c>
      <c r="W85" s="116" t="s">
        <v>63</v>
      </c>
    </row>
    <row r="86" spans="1:23" x14ac:dyDescent="0.3">
      <c r="A86" s="114" t="s">
        <v>68</v>
      </c>
      <c r="B86" s="114" t="s">
        <v>67</v>
      </c>
      <c r="C86" s="114" t="s">
        <v>71</v>
      </c>
      <c r="D86" s="114" t="s">
        <v>2</v>
      </c>
      <c r="E86" s="116">
        <v>0</v>
      </c>
      <c r="F86" s="116">
        <v>0</v>
      </c>
      <c r="G86" s="116">
        <v>0</v>
      </c>
      <c r="H86" s="116">
        <v>0</v>
      </c>
      <c r="I86" s="116">
        <v>0</v>
      </c>
      <c r="J86" s="116">
        <v>0</v>
      </c>
      <c r="K86" s="116">
        <v>0</v>
      </c>
      <c r="L86" s="116">
        <v>0</v>
      </c>
      <c r="M86" s="116">
        <v>0</v>
      </c>
      <c r="N86" s="116">
        <v>0</v>
      </c>
      <c r="O86" s="116">
        <v>1E-3</v>
      </c>
      <c r="P86" s="116">
        <v>1E-3</v>
      </c>
      <c r="Q86" s="116">
        <v>1E-3</v>
      </c>
      <c r="R86" s="116">
        <v>1E-3</v>
      </c>
      <c r="S86" s="116">
        <v>1E-3</v>
      </c>
      <c r="T86" s="116">
        <v>1E-3</v>
      </c>
      <c r="U86" s="116">
        <v>1E-3</v>
      </c>
      <c r="V86" s="116">
        <v>1E-3</v>
      </c>
      <c r="W86" s="116" t="s">
        <v>63</v>
      </c>
    </row>
    <row r="87" spans="1:23" x14ac:dyDescent="0.3">
      <c r="A87" s="114" t="s">
        <v>68</v>
      </c>
      <c r="B87" s="114" t="s">
        <v>67</v>
      </c>
      <c r="C87" s="114" t="s">
        <v>70</v>
      </c>
      <c r="D87" s="114" t="s">
        <v>69</v>
      </c>
      <c r="E87" s="116">
        <v>0</v>
      </c>
      <c r="F87" s="116">
        <v>0</v>
      </c>
      <c r="G87" s="116">
        <v>0</v>
      </c>
      <c r="H87" s="116">
        <v>0</v>
      </c>
      <c r="I87" s="116">
        <v>0</v>
      </c>
      <c r="J87" s="116">
        <v>0</v>
      </c>
      <c r="K87" s="116">
        <v>0</v>
      </c>
      <c r="L87" s="116">
        <v>0</v>
      </c>
      <c r="M87" s="116">
        <v>0</v>
      </c>
      <c r="N87" s="116">
        <v>1E-3</v>
      </c>
      <c r="O87" s="116">
        <v>1E-3</v>
      </c>
      <c r="P87" s="116">
        <v>0</v>
      </c>
      <c r="Q87" s="116">
        <v>0</v>
      </c>
      <c r="R87" s="116">
        <v>1E-3</v>
      </c>
      <c r="S87" s="116">
        <v>2E-3</v>
      </c>
      <c r="T87" s="116">
        <v>1E-3</v>
      </c>
      <c r="U87" s="116">
        <v>4.0000000000000001E-3</v>
      </c>
      <c r="V87" s="85">
        <v>7.0000000000000001E-3</v>
      </c>
      <c r="W87" s="116" t="s">
        <v>63</v>
      </c>
    </row>
    <row r="88" spans="1:23" x14ac:dyDescent="0.3">
      <c r="A88" s="114" t="s">
        <v>68</v>
      </c>
      <c r="B88" s="114" t="s">
        <v>67</v>
      </c>
      <c r="C88" s="114" t="s">
        <v>66</v>
      </c>
      <c r="D88" s="114" t="s">
        <v>65</v>
      </c>
      <c r="E88" s="116">
        <v>0</v>
      </c>
      <c r="F88" s="116">
        <v>0</v>
      </c>
      <c r="G88" s="116">
        <v>0</v>
      </c>
      <c r="H88" s="116">
        <v>0</v>
      </c>
      <c r="I88" s="116">
        <v>0</v>
      </c>
      <c r="J88" s="116">
        <v>0</v>
      </c>
      <c r="K88" s="116">
        <v>0</v>
      </c>
      <c r="L88" s="116">
        <v>0</v>
      </c>
      <c r="M88" s="116">
        <v>0</v>
      </c>
      <c r="N88" s="116">
        <v>1E-3</v>
      </c>
      <c r="O88" s="116">
        <v>1E-3</v>
      </c>
      <c r="P88" s="116">
        <v>0</v>
      </c>
      <c r="Q88" s="116">
        <v>0</v>
      </c>
      <c r="R88" s="116">
        <v>1E-3</v>
      </c>
      <c r="S88" s="116">
        <v>2E-3</v>
      </c>
      <c r="T88" s="116">
        <v>1E-3</v>
      </c>
      <c r="U88" s="116">
        <v>4.0000000000000001E-3</v>
      </c>
      <c r="V88" s="116">
        <v>7.0000000000000001E-3</v>
      </c>
      <c r="W88" s="116" t="s">
        <v>63</v>
      </c>
    </row>
    <row r="90" spans="1:23" x14ac:dyDescent="0.3">
      <c r="A90" s="113" t="s">
        <v>64</v>
      </c>
    </row>
    <row r="91" spans="1:23" x14ac:dyDescent="0.3">
      <c r="A91" s="113" t="s">
        <v>63</v>
      </c>
      <c r="B91" s="113" t="s">
        <v>62</v>
      </c>
    </row>
    <row r="93" spans="1:23" x14ac:dyDescent="0.3">
      <c r="A93" s="113" t="s">
        <v>110</v>
      </c>
      <c r="B93" s="113" t="s">
        <v>109</v>
      </c>
    </row>
    <row r="94" spans="1:23" x14ac:dyDescent="0.3">
      <c r="A94" s="113" t="s">
        <v>108</v>
      </c>
      <c r="B94" s="113" t="s">
        <v>107</v>
      </c>
    </row>
    <row r="96" spans="1:23" x14ac:dyDescent="0.3">
      <c r="A96" s="114" t="s">
        <v>106</v>
      </c>
      <c r="B96" s="114" t="s">
        <v>105</v>
      </c>
      <c r="C96" s="114" t="s">
        <v>104</v>
      </c>
      <c r="D96" s="114" t="s">
        <v>103</v>
      </c>
      <c r="E96" s="114" t="s">
        <v>102</v>
      </c>
      <c r="F96" s="114" t="s">
        <v>101</v>
      </c>
      <c r="G96" s="114" t="s">
        <v>100</v>
      </c>
      <c r="H96" s="114" t="s">
        <v>99</v>
      </c>
      <c r="I96" s="114" t="s">
        <v>98</v>
      </c>
      <c r="J96" s="114" t="s">
        <v>97</v>
      </c>
      <c r="K96" s="114" t="s">
        <v>96</v>
      </c>
      <c r="L96" s="114" t="s">
        <v>95</v>
      </c>
      <c r="M96" s="114" t="s">
        <v>94</v>
      </c>
      <c r="N96" s="114" t="s">
        <v>93</v>
      </c>
      <c r="O96" s="114" t="s">
        <v>92</v>
      </c>
      <c r="P96" s="114" t="s">
        <v>91</v>
      </c>
      <c r="Q96" s="114" t="s">
        <v>90</v>
      </c>
      <c r="R96" s="114" t="s">
        <v>89</v>
      </c>
      <c r="S96" s="114" t="s">
        <v>88</v>
      </c>
      <c r="T96" s="114" t="s">
        <v>87</v>
      </c>
      <c r="U96" s="114" t="s">
        <v>86</v>
      </c>
      <c r="V96" s="114" t="s">
        <v>85</v>
      </c>
      <c r="W96" s="114" t="s">
        <v>84</v>
      </c>
    </row>
    <row r="97" spans="1:32" x14ac:dyDescent="0.3">
      <c r="A97" s="114" t="s">
        <v>83</v>
      </c>
      <c r="B97" s="114" t="s">
        <v>12</v>
      </c>
      <c r="C97" s="114" t="s">
        <v>74</v>
      </c>
      <c r="D97" s="114" t="s">
        <v>73</v>
      </c>
      <c r="E97" s="116">
        <v>100</v>
      </c>
      <c r="F97" s="116">
        <v>99.697999999999993</v>
      </c>
      <c r="G97" s="116">
        <v>98.340999999999994</v>
      </c>
      <c r="H97" s="116">
        <v>96.715000000000003</v>
      </c>
      <c r="I97" s="116">
        <v>101.514</v>
      </c>
      <c r="J97" s="116">
        <v>102.32599999999999</v>
      </c>
      <c r="K97" s="116">
        <v>104.05</v>
      </c>
      <c r="L97" s="116">
        <v>107.65600000000001</v>
      </c>
      <c r="M97" s="116">
        <v>105.779</v>
      </c>
      <c r="N97" s="116">
        <v>94.468000000000004</v>
      </c>
      <c r="O97" s="116">
        <v>90.168000000000006</v>
      </c>
      <c r="P97" s="116">
        <v>94.972999999999999</v>
      </c>
      <c r="Q97" s="116">
        <v>87.84</v>
      </c>
      <c r="R97" s="116">
        <v>86.358000000000004</v>
      </c>
      <c r="S97" s="116">
        <v>87.650999999999996</v>
      </c>
      <c r="T97" s="116">
        <v>87.210999999999999</v>
      </c>
      <c r="U97" s="116">
        <v>87.015000000000001</v>
      </c>
      <c r="V97" s="116">
        <v>88.97</v>
      </c>
      <c r="W97" s="116" t="s">
        <v>63</v>
      </c>
    </row>
    <row r="98" spans="1:32" x14ac:dyDescent="0.3">
      <c r="A98" s="114" t="s">
        <v>83</v>
      </c>
      <c r="B98" s="114" t="s">
        <v>12</v>
      </c>
      <c r="C98" s="114" t="s">
        <v>72</v>
      </c>
      <c r="D98" s="114" t="s">
        <v>1</v>
      </c>
      <c r="E98" s="116">
        <v>100</v>
      </c>
      <c r="F98" s="116">
        <v>102.846</v>
      </c>
      <c r="G98" s="116">
        <v>103.90300000000001</v>
      </c>
      <c r="H98" s="116">
        <v>110.02500000000001</v>
      </c>
      <c r="I98" s="116">
        <v>115.57</v>
      </c>
      <c r="J98" s="116">
        <v>118.313</v>
      </c>
      <c r="K98" s="116">
        <v>121.91</v>
      </c>
      <c r="L98" s="116">
        <v>123.59</v>
      </c>
      <c r="M98" s="116">
        <v>122.78400000000001</v>
      </c>
      <c r="N98" s="116">
        <v>104.693</v>
      </c>
      <c r="O98" s="116">
        <v>111.48399999999999</v>
      </c>
      <c r="P98" s="116">
        <v>113.75700000000001</v>
      </c>
      <c r="Q98" s="116">
        <v>111.286</v>
      </c>
      <c r="R98" s="116">
        <v>110.301</v>
      </c>
      <c r="S98" s="116">
        <v>111.255</v>
      </c>
      <c r="T98" s="116">
        <v>114.509</v>
      </c>
      <c r="U98" s="116">
        <v>115.114</v>
      </c>
      <c r="V98" s="116">
        <v>118.464</v>
      </c>
      <c r="W98" s="116" t="s">
        <v>63</v>
      </c>
    </row>
    <row r="99" spans="1:32" x14ac:dyDescent="0.3">
      <c r="A99" s="114" t="s">
        <v>83</v>
      </c>
      <c r="B99" s="114" t="s">
        <v>12</v>
      </c>
      <c r="C99" s="114" t="s">
        <v>71</v>
      </c>
      <c r="D99" s="114" t="s">
        <v>2</v>
      </c>
      <c r="E99" s="116">
        <v>100</v>
      </c>
      <c r="F99" s="116">
        <v>96.325999999999993</v>
      </c>
      <c r="G99" s="116">
        <v>102.608</v>
      </c>
      <c r="H99" s="116">
        <v>106.548</v>
      </c>
      <c r="I99" s="116">
        <v>111.355</v>
      </c>
      <c r="J99" s="116">
        <v>117.791</v>
      </c>
      <c r="K99" s="116">
        <v>122.298</v>
      </c>
      <c r="L99" s="116">
        <v>124.95399999999999</v>
      </c>
      <c r="M99" s="116">
        <v>130.624</v>
      </c>
      <c r="N99" s="116">
        <v>124.086</v>
      </c>
      <c r="O99" s="116">
        <v>135.81399999999999</v>
      </c>
      <c r="P99" s="116">
        <v>138.97499999999999</v>
      </c>
      <c r="Q99" s="116">
        <v>150.024</v>
      </c>
      <c r="R99" s="116">
        <v>156.44200000000001</v>
      </c>
      <c r="S99" s="116">
        <v>157.13</v>
      </c>
      <c r="T99" s="116">
        <v>158.49600000000001</v>
      </c>
      <c r="U99" s="116">
        <v>163.48400000000001</v>
      </c>
      <c r="V99" s="116">
        <v>170.14400000000001</v>
      </c>
      <c r="W99" s="116" t="s">
        <v>63</v>
      </c>
    </row>
    <row r="100" spans="1:32" x14ac:dyDescent="0.3">
      <c r="A100" s="114" t="s">
        <v>83</v>
      </c>
      <c r="B100" s="114" t="s">
        <v>12</v>
      </c>
      <c r="C100" s="114" t="s">
        <v>70</v>
      </c>
      <c r="D100" s="114" t="s">
        <v>69</v>
      </c>
      <c r="E100" s="116">
        <v>100</v>
      </c>
      <c r="F100" s="116">
        <v>100.498</v>
      </c>
      <c r="G100" s="116">
        <v>99.198999999999998</v>
      </c>
      <c r="H100" s="116">
        <v>98.789000000000001</v>
      </c>
      <c r="I100" s="116">
        <v>103.735</v>
      </c>
      <c r="J100" s="116">
        <v>104.619</v>
      </c>
      <c r="K100" s="116">
        <v>106.56</v>
      </c>
      <c r="L100" s="116">
        <v>109.84</v>
      </c>
      <c r="M100" s="116">
        <v>107.764</v>
      </c>
      <c r="N100" s="116">
        <v>94.864999999999995</v>
      </c>
      <c r="O100" s="116">
        <v>91.867999999999995</v>
      </c>
      <c r="P100" s="116">
        <v>96.266000000000005</v>
      </c>
      <c r="Q100" s="116">
        <v>89.061000000000007</v>
      </c>
      <c r="R100" s="116">
        <v>87.247</v>
      </c>
      <c r="S100" s="116">
        <v>88.506</v>
      </c>
      <c r="T100" s="116">
        <v>88.691999999999993</v>
      </c>
      <c r="U100" s="116">
        <v>88.370999999999995</v>
      </c>
      <c r="V100" s="116">
        <v>90.344999999999999</v>
      </c>
      <c r="W100" s="116" t="s">
        <v>63</v>
      </c>
    </row>
    <row r="101" spans="1:32" ht="14.5" thickBot="1" x14ac:dyDescent="0.35">
      <c r="A101" s="117" t="s">
        <v>83</v>
      </c>
      <c r="B101" s="117" t="s">
        <v>12</v>
      </c>
      <c r="C101" s="117" t="s">
        <v>66</v>
      </c>
      <c r="D101" s="117" t="s">
        <v>65</v>
      </c>
      <c r="E101" s="118">
        <v>100</v>
      </c>
      <c r="F101" s="118">
        <v>105.342</v>
      </c>
      <c r="G101" s="118">
        <v>104.399</v>
      </c>
      <c r="H101" s="118">
        <v>111.35599999999999</v>
      </c>
      <c r="I101" s="118">
        <v>117.184</v>
      </c>
      <c r="J101" s="118">
        <v>118.514</v>
      </c>
      <c r="K101" s="118">
        <v>121.762</v>
      </c>
      <c r="L101" s="118">
        <v>123.06699999999999</v>
      </c>
      <c r="M101" s="118">
        <v>119.782</v>
      </c>
      <c r="N101" s="118">
        <v>97.266000000000005</v>
      </c>
      <c r="O101" s="118">
        <v>102.167</v>
      </c>
      <c r="P101" s="118">
        <v>104.101</v>
      </c>
      <c r="Q101" s="118">
        <v>96.451999999999998</v>
      </c>
      <c r="R101" s="118">
        <v>92.631</v>
      </c>
      <c r="S101" s="118">
        <v>93.688000000000002</v>
      </c>
      <c r="T101" s="118">
        <v>97.664000000000001</v>
      </c>
      <c r="U101" s="118">
        <v>96.590999999999994</v>
      </c>
      <c r="V101" s="118">
        <v>98.674000000000007</v>
      </c>
      <c r="W101" s="118" t="s">
        <v>63</v>
      </c>
    </row>
    <row r="102" spans="1:32" ht="14.5" thickTop="1" x14ac:dyDescent="0.3">
      <c r="A102" s="119" t="s">
        <v>82</v>
      </c>
      <c r="B102" s="119" t="s">
        <v>3</v>
      </c>
      <c r="C102" s="119" t="s">
        <v>74</v>
      </c>
      <c r="D102" s="119" t="s">
        <v>73</v>
      </c>
      <c r="E102" s="120" t="s">
        <v>63</v>
      </c>
      <c r="F102" s="120" t="s">
        <v>63</v>
      </c>
      <c r="G102" s="120" t="s">
        <v>63</v>
      </c>
      <c r="H102" s="120" t="s">
        <v>63</v>
      </c>
      <c r="I102" s="120" t="s">
        <v>63</v>
      </c>
      <c r="J102" s="120" t="s">
        <v>63</v>
      </c>
      <c r="K102" s="120" t="s">
        <v>63</v>
      </c>
      <c r="L102" s="120" t="s">
        <v>63</v>
      </c>
      <c r="M102" s="120" t="s">
        <v>63</v>
      </c>
      <c r="N102" s="120" t="s">
        <v>63</v>
      </c>
      <c r="O102" s="120" t="s">
        <v>63</v>
      </c>
      <c r="P102" s="120" t="s">
        <v>63</v>
      </c>
      <c r="Q102" s="120" t="s">
        <v>63</v>
      </c>
      <c r="R102" s="120" t="s">
        <v>63</v>
      </c>
      <c r="S102" s="120" t="s">
        <v>63</v>
      </c>
      <c r="T102" s="120" t="s">
        <v>63</v>
      </c>
      <c r="U102" s="120" t="s">
        <v>63</v>
      </c>
      <c r="V102" s="120" t="s">
        <v>63</v>
      </c>
      <c r="W102" s="120" t="s">
        <v>63</v>
      </c>
      <c r="X102" s="121"/>
      <c r="Y102" s="121"/>
      <c r="Z102" s="121"/>
      <c r="AA102" s="121"/>
      <c r="AB102" s="121"/>
      <c r="AC102" s="121"/>
      <c r="AD102" s="121"/>
      <c r="AE102" s="121"/>
      <c r="AF102" s="121"/>
    </row>
    <row r="103" spans="1:32" x14ac:dyDescent="0.3">
      <c r="A103" s="114" t="s">
        <v>82</v>
      </c>
      <c r="B103" s="114" t="s">
        <v>3</v>
      </c>
      <c r="C103" s="114" t="s">
        <v>72</v>
      </c>
      <c r="D103" s="114" t="s">
        <v>1</v>
      </c>
      <c r="E103" s="116" t="s">
        <v>63</v>
      </c>
      <c r="F103" s="116" t="s">
        <v>63</v>
      </c>
      <c r="G103" s="116" t="s">
        <v>63</v>
      </c>
      <c r="H103" s="116" t="s">
        <v>63</v>
      </c>
      <c r="I103" s="116" t="s">
        <v>63</v>
      </c>
      <c r="J103" s="116" t="s">
        <v>63</v>
      </c>
      <c r="K103" s="116" t="s">
        <v>63</v>
      </c>
      <c r="L103" s="116" t="s">
        <v>63</v>
      </c>
      <c r="M103" s="116" t="s">
        <v>63</v>
      </c>
      <c r="N103" s="116" t="s">
        <v>63</v>
      </c>
      <c r="O103" s="116" t="s">
        <v>63</v>
      </c>
      <c r="P103" s="116" t="s">
        <v>63</v>
      </c>
      <c r="Q103" s="116" t="s">
        <v>63</v>
      </c>
      <c r="R103" s="116" t="s">
        <v>63</v>
      </c>
      <c r="S103" s="116" t="s">
        <v>63</v>
      </c>
      <c r="T103" s="116" t="s">
        <v>63</v>
      </c>
      <c r="U103" s="116" t="s">
        <v>63</v>
      </c>
      <c r="V103" s="116" t="s">
        <v>63</v>
      </c>
      <c r="W103" s="116" t="s">
        <v>63</v>
      </c>
    </row>
    <row r="104" spans="1:32" x14ac:dyDescent="0.3">
      <c r="A104" s="114" t="s">
        <v>82</v>
      </c>
      <c r="B104" s="114" t="s">
        <v>3</v>
      </c>
      <c r="C104" s="114" t="s">
        <v>71</v>
      </c>
      <c r="D104" s="114" t="s">
        <v>2</v>
      </c>
      <c r="E104" s="116" t="s">
        <v>63</v>
      </c>
      <c r="F104" s="116" t="s">
        <v>63</v>
      </c>
      <c r="G104" s="116" t="s">
        <v>63</v>
      </c>
      <c r="H104" s="116" t="s">
        <v>63</v>
      </c>
      <c r="I104" s="116" t="s">
        <v>63</v>
      </c>
      <c r="J104" s="116" t="s">
        <v>63</v>
      </c>
      <c r="K104" s="116" t="s">
        <v>63</v>
      </c>
      <c r="L104" s="116" t="s">
        <v>63</v>
      </c>
      <c r="M104" s="116" t="s">
        <v>63</v>
      </c>
      <c r="N104" s="116" t="s">
        <v>63</v>
      </c>
      <c r="O104" s="116" t="s">
        <v>63</v>
      </c>
      <c r="P104" s="116" t="s">
        <v>63</v>
      </c>
      <c r="Q104" s="116" t="s">
        <v>63</v>
      </c>
      <c r="R104" s="116" t="s">
        <v>63</v>
      </c>
      <c r="S104" s="116" t="s">
        <v>63</v>
      </c>
      <c r="T104" s="116" t="s">
        <v>63</v>
      </c>
      <c r="U104" s="116" t="s">
        <v>63</v>
      </c>
      <c r="V104" s="116" t="s">
        <v>63</v>
      </c>
      <c r="W104" s="116" t="s">
        <v>63</v>
      </c>
    </row>
    <row r="105" spans="1:32" x14ac:dyDescent="0.3">
      <c r="A105" s="114" t="s">
        <v>82</v>
      </c>
      <c r="B105" s="114" t="s">
        <v>3</v>
      </c>
      <c r="C105" s="114" t="s">
        <v>70</v>
      </c>
      <c r="D105" s="114" t="s">
        <v>69</v>
      </c>
      <c r="E105" s="85">
        <f t="shared" ref="E105:V105" si="0">E19/$E19*100</f>
        <v>100</v>
      </c>
      <c r="F105" s="85">
        <f t="shared" si="0"/>
        <v>98.395973481233625</v>
      </c>
      <c r="G105" s="85">
        <f t="shared" si="0"/>
        <v>99.411650385616554</v>
      </c>
      <c r="H105" s="85">
        <f t="shared" si="0"/>
        <v>92.224928984503563</v>
      </c>
      <c r="I105" s="85">
        <f t="shared" si="0"/>
        <v>104.34990139799115</v>
      </c>
      <c r="J105" s="85">
        <f t="shared" si="0"/>
        <v>100.04587118679483</v>
      </c>
      <c r="K105" s="85">
        <f t="shared" si="0"/>
        <v>94.799439057676892</v>
      </c>
      <c r="L105" s="85">
        <f t="shared" si="0"/>
        <v>99.336903571474778</v>
      </c>
      <c r="M105" s="85">
        <f t="shared" si="0"/>
        <v>101.53711806574339</v>
      </c>
      <c r="N105" s="85">
        <f t="shared" si="0"/>
        <v>97.984297308372078</v>
      </c>
      <c r="O105" s="85">
        <f t="shared" si="0"/>
        <v>95.32368735266256</v>
      </c>
      <c r="P105" s="85">
        <f t="shared" si="0"/>
        <v>100.85810795142235</v>
      </c>
      <c r="Q105" s="85">
        <f t="shared" si="0"/>
        <v>96.723304869620279</v>
      </c>
      <c r="R105" s="85">
        <f t="shared" si="0"/>
        <v>98.385971256423986</v>
      </c>
      <c r="S105" s="85">
        <f t="shared" si="0"/>
        <v>106.13435343646715</v>
      </c>
      <c r="T105" s="85">
        <f t="shared" si="0"/>
        <v>98.131394124751722</v>
      </c>
      <c r="U105" s="85">
        <f t="shared" si="0"/>
        <v>99.578113386314257</v>
      </c>
      <c r="V105" s="85">
        <f t="shared" si="0"/>
        <v>100.49209096676952</v>
      </c>
      <c r="W105" s="116" t="s">
        <v>63</v>
      </c>
    </row>
    <row r="106" spans="1:32" x14ac:dyDescent="0.3">
      <c r="A106" s="114" t="s">
        <v>82</v>
      </c>
      <c r="B106" s="114" t="s">
        <v>3</v>
      </c>
      <c r="C106" s="114" t="s">
        <v>66</v>
      </c>
      <c r="D106" s="114" t="s">
        <v>65</v>
      </c>
      <c r="E106" s="116" t="s">
        <v>63</v>
      </c>
      <c r="F106" s="116" t="s">
        <v>63</v>
      </c>
      <c r="G106" s="116" t="s">
        <v>63</v>
      </c>
      <c r="H106" s="116" t="s">
        <v>63</v>
      </c>
      <c r="I106" s="116" t="s">
        <v>63</v>
      </c>
      <c r="J106" s="116" t="s">
        <v>63</v>
      </c>
      <c r="K106" s="116" t="s">
        <v>63</v>
      </c>
      <c r="L106" s="116" t="s">
        <v>63</v>
      </c>
      <c r="M106" s="116" t="s">
        <v>63</v>
      </c>
      <c r="N106" s="116" t="s">
        <v>63</v>
      </c>
      <c r="O106" s="116" t="s">
        <v>63</v>
      </c>
      <c r="P106" s="116" t="s">
        <v>63</v>
      </c>
      <c r="Q106" s="116" t="s">
        <v>63</v>
      </c>
      <c r="R106" s="116" t="s">
        <v>63</v>
      </c>
      <c r="S106" s="116" t="s">
        <v>63</v>
      </c>
      <c r="T106" s="116" t="s">
        <v>63</v>
      </c>
      <c r="U106" s="116" t="s">
        <v>63</v>
      </c>
      <c r="V106" s="116" t="s">
        <v>63</v>
      </c>
      <c r="W106" s="116" t="s">
        <v>63</v>
      </c>
    </row>
    <row r="107" spans="1:32" x14ac:dyDescent="0.3">
      <c r="A107" s="114" t="s">
        <v>81</v>
      </c>
      <c r="B107" s="114" t="s">
        <v>80</v>
      </c>
      <c r="C107" s="114" t="s">
        <v>74</v>
      </c>
      <c r="D107" s="114" t="s">
        <v>73</v>
      </c>
      <c r="E107" s="116" t="s">
        <v>63</v>
      </c>
      <c r="F107" s="116" t="s">
        <v>63</v>
      </c>
      <c r="G107" s="116" t="s">
        <v>63</v>
      </c>
      <c r="H107" s="116" t="s">
        <v>63</v>
      </c>
      <c r="I107" s="116" t="s">
        <v>63</v>
      </c>
      <c r="J107" s="116" t="s">
        <v>63</v>
      </c>
      <c r="K107" s="116" t="s">
        <v>63</v>
      </c>
      <c r="L107" s="116" t="s">
        <v>63</v>
      </c>
      <c r="M107" s="116" t="s">
        <v>63</v>
      </c>
      <c r="N107" s="116" t="s">
        <v>63</v>
      </c>
      <c r="O107" s="116" t="s">
        <v>63</v>
      </c>
      <c r="P107" s="116" t="s">
        <v>63</v>
      </c>
      <c r="Q107" s="116" t="s">
        <v>63</v>
      </c>
      <c r="R107" s="116" t="s">
        <v>63</v>
      </c>
      <c r="S107" s="116" t="s">
        <v>63</v>
      </c>
      <c r="T107" s="116" t="s">
        <v>63</v>
      </c>
      <c r="U107" s="116" t="s">
        <v>63</v>
      </c>
      <c r="V107" s="116" t="s">
        <v>63</v>
      </c>
      <c r="W107" s="116" t="s">
        <v>63</v>
      </c>
    </row>
    <row r="108" spans="1:32" x14ac:dyDescent="0.3">
      <c r="A108" s="114" t="s">
        <v>81</v>
      </c>
      <c r="B108" s="114" t="s">
        <v>80</v>
      </c>
      <c r="C108" s="114" t="s">
        <v>72</v>
      </c>
      <c r="D108" s="114" t="s">
        <v>1</v>
      </c>
      <c r="E108" s="116" t="s">
        <v>63</v>
      </c>
      <c r="F108" s="116" t="s">
        <v>63</v>
      </c>
      <c r="G108" s="116" t="s">
        <v>63</v>
      </c>
      <c r="H108" s="116" t="s">
        <v>63</v>
      </c>
      <c r="I108" s="116" t="s">
        <v>63</v>
      </c>
      <c r="J108" s="116" t="s">
        <v>63</v>
      </c>
      <c r="K108" s="116" t="s">
        <v>63</v>
      </c>
      <c r="L108" s="116" t="s">
        <v>63</v>
      </c>
      <c r="M108" s="116" t="s">
        <v>63</v>
      </c>
      <c r="N108" s="116" t="s">
        <v>63</v>
      </c>
      <c r="O108" s="116" t="s">
        <v>63</v>
      </c>
      <c r="P108" s="116" t="s">
        <v>63</v>
      </c>
      <c r="Q108" s="116" t="s">
        <v>63</v>
      </c>
      <c r="R108" s="116" t="s">
        <v>63</v>
      </c>
      <c r="S108" s="116" t="s">
        <v>63</v>
      </c>
      <c r="T108" s="116" t="s">
        <v>63</v>
      </c>
      <c r="U108" s="116" t="s">
        <v>63</v>
      </c>
      <c r="V108" s="116" t="s">
        <v>63</v>
      </c>
      <c r="W108" s="116" t="s">
        <v>63</v>
      </c>
    </row>
    <row r="109" spans="1:32" x14ac:dyDescent="0.3">
      <c r="A109" s="114" t="s">
        <v>81</v>
      </c>
      <c r="B109" s="114" t="s">
        <v>80</v>
      </c>
      <c r="C109" s="114" t="s">
        <v>71</v>
      </c>
      <c r="D109" s="114" t="s">
        <v>2</v>
      </c>
      <c r="E109" s="116" t="s">
        <v>63</v>
      </c>
      <c r="F109" s="116" t="s">
        <v>63</v>
      </c>
      <c r="G109" s="116" t="s">
        <v>63</v>
      </c>
      <c r="H109" s="116" t="s">
        <v>63</v>
      </c>
      <c r="I109" s="116" t="s">
        <v>63</v>
      </c>
      <c r="J109" s="116" t="s">
        <v>63</v>
      </c>
      <c r="K109" s="116" t="s">
        <v>63</v>
      </c>
      <c r="L109" s="116" t="s">
        <v>63</v>
      </c>
      <c r="M109" s="116" t="s">
        <v>63</v>
      </c>
      <c r="N109" s="116" t="s">
        <v>63</v>
      </c>
      <c r="O109" s="116" t="s">
        <v>63</v>
      </c>
      <c r="P109" s="116" t="s">
        <v>63</v>
      </c>
      <c r="Q109" s="116" t="s">
        <v>63</v>
      </c>
      <c r="R109" s="116" t="s">
        <v>63</v>
      </c>
      <c r="S109" s="116" t="s">
        <v>63</v>
      </c>
      <c r="T109" s="116" t="s">
        <v>63</v>
      </c>
      <c r="U109" s="116" t="s">
        <v>63</v>
      </c>
      <c r="V109" s="116" t="s">
        <v>63</v>
      </c>
      <c r="W109" s="116" t="s">
        <v>63</v>
      </c>
    </row>
    <row r="110" spans="1:32" x14ac:dyDescent="0.3">
      <c r="A110" s="114" t="s">
        <v>81</v>
      </c>
      <c r="B110" s="114" t="s">
        <v>80</v>
      </c>
      <c r="C110" s="114" t="s">
        <v>70</v>
      </c>
      <c r="D110" s="114" t="s">
        <v>69</v>
      </c>
      <c r="E110" s="85">
        <f t="shared" ref="E110:V110" si="1">E24/$E24*100</f>
        <v>100</v>
      </c>
      <c r="F110" s="85">
        <f t="shared" si="1"/>
        <v>95.480546648489678</v>
      </c>
      <c r="G110" s="85">
        <f t="shared" si="1"/>
        <v>90.78111563828152</v>
      </c>
      <c r="H110" s="85">
        <f t="shared" si="1"/>
        <v>94.489106734935689</v>
      </c>
      <c r="I110" s="85">
        <f t="shared" si="1"/>
        <v>99.954393679231885</v>
      </c>
      <c r="J110" s="85">
        <f t="shared" si="1"/>
        <v>101.66121599785984</v>
      </c>
      <c r="K110" s="85">
        <f t="shared" si="1"/>
        <v>103.49075165940116</v>
      </c>
      <c r="L110" s="85">
        <f t="shared" si="1"/>
        <v>104.39067827491159</v>
      </c>
      <c r="M110" s="85">
        <f t="shared" si="1"/>
        <v>98.863076608630237</v>
      </c>
      <c r="N110" s="85">
        <f t="shared" si="1"/>
        <v>64.47130805663916</v>
      </c>
      <c r="O110" s="85">
        <f t="shared" si="1"/>
        <v>87.906616662099495</v>
      </c>
      <c r="P110" s="85">
        <f t="shared" si="1"/>
        <v>89.73644394487485</v>
      </c>
      <c r="Q110" s="85">
        <f t="shared" si="1"/>
        <v>84.595004250348339</v>
      </c>
      <c r="R110" s="85">
        <f t="shared" si="1"/>
        <v>98.886808221233778</v>
      </c>
      <c r="S110" s="85">
        <f t="shared" si="1"/>
        <v>94.914644739192511</v>
      </c>
      <c r="T110" s="85">
        <f t="shared" si="1"/>
        <v>100.47472478573177</v>
      </c>
      <c r="U110" s="85">
        <f t="shared" si="1"/>
        <v>104.81567883618901</v>
      </c>
      <c r="V110" s="85">
        <f t="shared" si="1"/>
        <v>105.69949649413016</v>
      </c>
      <c r="W110" s="116" t="s">
        <v>63</v>
      </c>
    </row>
    <row r="111" spans="1:32" x14ac:dyDescent="0.3">
      <c r="A111" s="114" t="s">
        <v>81</v>
      </c>
      <c r="B111" s="114" t="s">
        <v>80</v>
      </c>
      <c r="C111" s="114" t="s">
        <v>66</v>
      </c>
      <c r="D111" s="114" t="s">
        <v>65</v>
      </c>
      <c r="E111" s="116" t="s">
        <v>63</v>
      </c>
      <c r="F111" s="116" t="s">
        <v>63</v>
      </c>
      <c r="G111" s="116" t="s">
        <v>63</v>
      </c>
      <c r="H111" s="116" t="s">
        <v>63</v>
      </c>
      <c r="I111" s="116" t="s">
        <v>63</v>
      </c>
      <c r="J111" s="116" t="s">
        <v>63</v>
      </c>
      <c r="K111" s="116" t="s">
        <v>63</v>
      </c>
      <c r="L111" s="116" t="s">
        <v>63</v>
      </c>
      <c r="M111" s="116" t="s">
        <v>63</v>
      </c>
      <c r="N111" s="116" t="s">
        <v>63</v>
      </c>
      <c r="O111" s="116" t="s">
        <v>63</v>
      </c>
      <c r="P111" s="116" t="s">
        <v>63</v>
      </c>
      <c r="Q111" s="116" t="s">
        <v>63</v>
      </c>
      <c r="R111" s="116" t="s">
        <v>63</v>
      </c>
      <c r="S111" s="116" t="s">
        <v>63</v>
      </c>
      <c r="T111" s="116" t="s">
        <v>63</v>
      </c>
      <c r="U111" s="116" t="s">
        <v>63</v>
      </c>
      <c r="V111" s="116" t="s">
        <v>63</v>
      </c>
      <c r="W111" s="116" t="s">
        <v>63</v>
      </c>
    </row>
    <row r="112" spans="1:32" x14ac:dyDescent="0.3">
      <c r="A112" s="114" t="s">
        <v>79</v>
      </c>
      <c r="B112" s="114" t="s">
        <v>30</v>
      </c>
      <c r="C112" s="114" t="s">
        <v>74</v>
      </c>
      <c r="D112" s="122" t="s">
        <v>73</v>
      </c>
      <c r="E112" s="116" t="s">
        <v>63</v>
      </c>
      <c r="F112" s="116" t="s">
        <v>63</v>
      </c>
      <c r="G112" s="116" t="s">
        <v>63</v>
      </c>
      <c r="H112" s="116" t="s">
        <v>63</v>
      </c>
      <c r="I112" s="116" t="s">
        <v>63</v>
      </c>
      <c r="J112" s="116" t="s">
        <v>63</v>
      </c>
      <c r="K112" s="116" t="s">
        <v>63</v>
      </c>
      <c r="L112" s="116" t="s">
        <v>63</v>
      </c>
      <c r="M112" s="116" t="s">
        <v>63</v>
      </c>
      <c r="N112" s="116" t="s">
        <v>63</v>
      </c>
      <c r="O112" s="116" t="s">
        <v>63</v>
      </c>
      <c r="P112" s="116" t="s">
        <v>63</v>
      </c>
      <c r="Q112" s="116" t="s">
        <v>63</v>
      </c>
      <c r="R112" s="116" t="s">
        <v>63</v>
      </c>
      <c r="S112" s="116" t="s">
        <v>63</v>
      </c>
      <c r="T112" s="116" t="s">
        <v>63</v>
      </c>
      <c r="U112" s="116" t="s">
        <v>63</v>
      </c>
      <c r="V112" s="116" t="s">
        <v>63</v>
      </c>
      <c r="W112" s="116" t="s">
        <v>63</v>
      </c>
    </row>
    <row r="113" spans="1:23" x14ac:dyDescent="0.3">
      <c r="A113" s="114" t="s">
        <v>79</v>
      </c>
      <c r="B113" s="114" t="s">
        <v>30</v>
      </c>
      <c r="C113" s="114" t="s">
        <v>72</v>
      </c>
      <c r="D113" s="114" t="s">
        <v>1</v>
      </c>
      <c r="E113" s="116" t="s">
        <v>63</v>
      </c>
      <c r="F113" s="116" t="s">
        <v>63</v>
      </c>
      <c r="G113" s="116" t="s">
        <v>63</v>
      </c>
      <c r="H113" s="116" t="s">
        <v>63</v>
      </c>
      <c r="I113" s="116" t="s">
        <v>63</v>
      </c>
      <c r="J113" s="116" t="s">
        <v>63</v>
      </c>
      <c r="K113" s="116" t="s">
        <v>63</v>
      </c>
      <c r="L113" s="116" t="s">
        <v>63</v>
      </c>
      <c r="M113" s="116" t="s">
        <v>63</v>
      </c>
      <c r="N113" s="116" t="s">
        <v>63</v>
      </c>
      <c r="O113" s="116" t="s">
        <v>63</v>
      </c>
      <c r="P113" s="116" t="s">
        <v>63</v>
      </c>
      <c r="Q113" s="116" t="s">
        <v>63</v>
      </c>
      <c r="R113" s="116" t="s">
        <v>63</v>
      </c>
      <c r="S113" s="116" t="s">
        <v>63</v>
      </c>
      <c r="T113" s="116" t="s">
        <v>63</v>
      </c>
      <c r="U113" s="116" t="s">
        <v>63</v>
      </c>
      <c r="V113" s="116" t="s">
        <v>63</v>
      </c>
      <c r="W113" s="116" t="s">
        <v>63</v>
      </c>
    </row>
    <row r="114" spans="1:23" x14ac:dyDescent="0.3">
      <c r="A114" s="114" t="s">
        <v>79</v>
      </c>
      <c r="B114" s="114" t="s">
        <v>30</v>
      </c>
      <c r="C114" s="114" t="s">
        <v>71</v>
      </c>
      <c r="D114" s="114" t="s">
        <v>2</v>
      </c>
      <c r="E114" s="116" t="s">
        <v>63</v>
      </c>
      <c r="F114" s="116" t="s">
        <v>63</v>
      </c>
      <c r="G114" s="116" t="s">
        <v>63</v>
      </c>
      <c r="H114" s="116" t="s">
        <v>63</v>
      </c>
      <c r="I114" s="116" t="s">
        <v>63</v>
      </c>
      <c r="J114" s="116" t="s">
        <v>63</v>
      </c>
      <c r="K114" s="116" t="s">
        <v>63</v>
      </c>
      <c r="L114" s="116" t="s">
        <v>63</v>
      </c>
      <c r="M114" s="116" t="s">
        <v>63</v>
      </c>
      <c r="N114" s="116" t="s">
        <v>63</v>
      </c>
      <c r="O114" s="116" t="s">
        <v>63</v>
      </c>
      <c r="P114" s="116" t="s">
        <v>63</v>
      </c>
      <c r="Q114" s="116" t="s">
        <v>63</v>
      </c>
      <c r="R114" s="116" t="s">
        <v>63</v>
      </c>
      <c r="S114" s="116" t="s">
        <v>63</v>
      </c>
      <c r="T114" s="116" t="s">
        <v>63</v>
      </c>
      <c r="U114" s="116" t="s">
        <v>63</v>
      </c>
      <c r="V114" s="116" t="s">
        <v>63</v>
      </c>
      <c r="W114" s="116" t="s">
        <v>63</v>
      </c>
    </row>
    <row r="115" spans="1:23" x14ac:dyDescent="0.3">
      <c r="A115" s="114" t="s">
        <v>79</v>
      </c>
      <c r="B115" s="114" t="s">
        <v>30</v>
      </c>
      <c r="C115" s="114" t="s">
        <v>70</v>
      </c>
      <c r="D115" s="114" t="s">
        <v>69</v>
      </c>
      <c r="E115" s="85">
        <f t="shared" ref="E115:V115" si="2">E29/$E29*100</f>
        <v>100</v>
      </c>
      <c r="F115" s="85">
        <f t="shared" si="2"/>
        <v>100.88974258918346</v>
      </c>
      <c r="G115" s="85">
        <f t="shared" si="2"/>
        <v>98.513864317383437</v>
      </c>
      <c r="H115" s="85">
        <f t="shared" si="2"/>
        <v>99.29253839217516</v>
      </c>
      <c r="I115" s="85">
        <f t="shared" si="2"/>
        <v>102.89937193732975</v>
      </c>
      <c r="J115" s="85">
        <f t="shared" si="2"/>
        <v>107.10447227248994</v>
      </c>
      <c r="K115" s="85">
        <f t="shared" si="2"/>
        <v>113.2619870095547</v>
      </c>
      <c r="L115" s="85">
        <f t="shared" si="2"/>
        <v>119.38822635607794</v>
      </c>
      <c r="M115" s="85">
        <f t="shared" si="2"/>
        <v>114.82900644177356</v>
      </c>
      <c r="N115" s="85">
        <f t="shared" si="2"/>
        <v>96.628928434922429</v>
      </c>
      <c r="O115" s="85">
        <f t="shared" si="2"/>
        <v>89.688448037513311</v>
      </c>
      <c r="P115" s="85">
        <f t="shared" si="2"/>
        <v>95.786236038632481</v>
      </c>
      <c r="Q115" s="85">
        <f t="shared" si="2"/>
        <v>84.391327622879231</v>
      </c>
      <c r="R115" s="85">
        <f t="shared" si="2"/>
        <v>80.649273756074805</v>
      </c>
      <c r="S115" s="85">
        <f t="shared" si="2"/>
        <v>81.098177206774807</v>
      </c>
      <c r="T115" s="85">
        <f t="shared" si="2"/>
        <v>84.423289915251942</v>
      </c>
      <c r="U115" s="85">
        <f t="shared" si="2"/>
        <v>84.408313569665495</v>
      </c>
      <c r="V115" s="85">
        <f t="shared" si="2"/>
        <v>87.963008273361837</v>
      </c>
      <c r="W115" s="116" t="s">
        <v>63</v>
      </c>
    </row>
    <row r="116" spans="1:23" x14ac:dyDescent="0.3">
      <c r="A116" s="114" t="s">
        <v>79</v>
      </c>
      <c r="B116" s="114" t="s">
        <v>30</v>
      </c>
      <c r="C116" s="114" t="s">
        <v>66</v>
      </c>
      <c r="D116" s="114" t="s">
        <v>65</v>
      </c>
      <c r="E116" s="116" t="s">
        <v>63</v>
      </c>
      <c r="F116" s="116" t="s">
        <v>63</v>
      </c>
      <c r="G116" s="116" t="s">
        <v>63</v>
      </c>
      <c r="H116" s="116" t="s">
        <v>63</v>
      </c>
      <c r="I116" s="116" t="s">
        <v>63</v>
      </c>
      <c r="J116" s="116" t="s">
        <v>63</v>
      </c>
      <c r="K116" s="116" t="s">
        <v>63</v>
      </c>
      <c r="L116" s="116" t="s">
        <v>63</v>
      </c>
      <c r="M116" s="116" t="s">
        <v>63</v>
      </c>
      <c r="N116" s="116" t="s">
        <v>63</v>
      </c>
      <c r="O116" s="116" t="s">
        <v>63</v>
      </c>
      <c r="P116" s="116" t="s">
        <v>63</v>
      </c>
      <c r="Q116" s="116" t="s">
        <v>63</v>
      </c>
      <c r="R116" s="116" t="s">
        <v>63</v>
      </c>
      <c r="S116" s="116" t="s">
        <v>63</v>
      </c>
      <c r="T116" s="116" t="s">
        <v>63</v>
      </c>
      <c r="U116" s="116" t="s">
        <v>63</v>
      </c>
      <c r="V116" s="116" t="s">
        <v>63</v>
      </c>
      <c r="W116" s="116" t="s">
        <v>63</v>
      </c>
    </row>
    <row r="117" spans="1:23" x14ac:dyDescent="0.3">
      <c r="A117" s="114" t="s">
        <v>78</v>
      </c>
      <c r="B117" s="114" t="s">
        <v>77</v>
      </c>
      <c r="C117" s="114" t="s">
        <v>74</v>
      </c>
      <c r="D117" s="114" t="s">
        <v>73</v>
      </c>
      <c r="E117" s="116" t="s">
        <v>63</v>
      </c>
      <c r="F117" s="116" t="s">
        <v>63</v>
      </c>
      <c r="G117" s="116" t="s">
        <v>63</v>
      </c>
      <c r="H117" s="116" t="s">
        <v>63</v>
      </c>
      <c r="I117" s="116" t="s">
        <v>63</v>
      </c>
      <c r="J117" s="116" t="s">
        <v>63</v>
      </c>
      <c r="K117" s="116" t="s">
        <v>63</v>
      </c>
      <c r="L117" s="116" t="s">
        <v>63</v>
      </c>
      <c r="M117" s="116" t="s">
        <v>63</v>
      </c>
      <c r="N117" s="116" t="s">
        <v>63</v>
      </c>
      <c r="O117" s="116" t="s">
        <v>63</v>
      </c>
      <c r="P117" s="116" t="s">
        <v>63</v>
      </c>
      <c r="Q117" s="116" t="s">
        <v>63</v>
      </c>
      <c r="R117" s="116" t="s">
        <v>63</v>
      </c>
      <c r="S117" s="116" t="s">
        <v>63</v>
      </c>
      <c r="T117" s="116" t="s">
        <v>63</v>
      </c>
      <c r="U117" s="116" t="s">
        <v>63</v>
      </c>
      <c r="V117" s="116" t="s">
        <v>63</v>
      </c>
      <c r="W117" s="116" t="s">
        <v>63</v>
      </c>
    </row>
    <row r="118" spans="1:23" x14ac:dyDescent="0.3">
      <c r="A118" s="114" t="s">
        <v>78</v>
      </c>
      <c r="B118" s="114" t="s">
        <v>77</v>
      </c>
      <c r="C118" s="114" t="s">
        <v>72</v>
      </c>
      <c r="D118" s="114" t="s">
        <v>1</v>
      </c>
      <c r="E118" s="116" t="s">
        <v>63</v>
      </c>
      <c r="F118" s="116" t="s">
        <v>63</v>
      </c>
      <c r="G118" s="116" t="s">
        <v>63</v>
      </c>
      <c r="H118" s="116" t="s">
        <v>63</v>
      </c>
      <c r="I118" s="116" t="s">
        <v>63</v>
      </c>
      <c r="J118" s="116" t="s">
        <v>63</v>
      </c>
      <c r="K118" s="116" t="s">
        <v>63</v>
      </c>
      <c r="L118" s="116" t="s">
        <v>63</v>
      </c>
      <c r="M118" s="116" t="s">
        <v>63</v>
      </c>
      <c r="N118" s="116" t="s">
        <v>63</v>
      </c>
      <c r="O118" s="116" t="s">
        <v>63</v>
      </c>
      <c r="P118" s="116" t="s">
        <v>63</v>
      </c>
      <c r="Q118" s="116" t="s">
        <v>63</v>
      </c>
      <c r="R118" s="116" t="s">
        <v>63</v>
      </c>
      <c r="S118" s="116" t="s">
        <v>63</v>
      </c>
      <c r="T118" s="116" t="s">
        <v>63</v>
      </c>
      <c r="U118" s="116" t="s">
        <v>63</v>
      </c>
      <c r="V118" s="116" t="s">
        <v>63</v>
      </c>
      <c r="W118" s="116" t="s">
        <v>63</v>
      </c>
    </row>
    <row r="119" spans="1:23" x14ac:dyDescent="0.3">
      <c r="A119" s="114" t="s">
        <v>78</v>
      </c>
      <c r="B119" s="114" t="s">
        <v>77</v>
      </c>
      <c r="C119" s="114" t="s">
        <v>71</v>
      </c>
      <c r="D119" s="114" t="s">
        <v>2</v>
      </c>
      <c r="E119" s="116" t="s">
        <v>63</v>
      </c>
      <c r="F119" s="116" t="s">
        <v>63</v>
      </c>
      <c r="G119" s="116" t="s">
        <v>63</v>
      </c>
      <c r="H119" s="116" t="s">
        <v>63</v>
      </c>
      <c r="I119" s="116" t="s">
        <v>63</v>
      </c>
      <c r="J119" s="116" t="s">
        <v>63</v>
      </c>
      <c r="K119" s="116" t="s">
        <v>63</v>
      </c>
      <c r="L119" s="116" t="s">
        <v>63</v>
      </c>
      <c r="M119" s="116" t="s">
        <v>63</v>
      </c>
      <c r="N119" s="116" t="s">
        <v>63</v>
      </c>
      <c r="O119" s="116" t="s">
        <v>63</v>
      </c>
      <c r="P119" s="116" t="s">
        <v>63</v>
      </c>
      <c r="Q119" s="116" t="s">
        <v>63</v>
      </c>
      <c r="R119" s="116" t="s">
        <v>63</v>
      </c>
      <c r="S119" s="116" t="s">
        <v>63</v>
      </c>
      <c r="T119" s="116" t="s">
        <v>63</v>
      </c>
      <c r="U119" s="116" t="s">
        <v>63</v>
      </c>
      <c r="V119" s="116" t="s">
        <v>63</v>
      </c>
      <c r="W119" s="116" t="s">
        <v>63</v>
      </c>
    </row>
    <row r="120" spans="1:23" x14ac:dyDescent="0.3">
      <c r="A120" s="114" t="s">
        <v>78</v>
      </c>
      <c r="B120" s="114" t="s">
        <v>77</v>
      </c>
      <c r="C120" s="114" t="s">
        <v>70</v>
      </c>
      <c r="D120" s="114" t="s">
        <v>69</v>
      </c>
      <c r="E120" s="85">
        <f t="shared" ref="E120:V120" si="3">E34/$E34*100</f>
        <v>100</v>
      </c>
      <c r="F120" s="85">
        <f t="shared" si="3"/>
        <v>102.76148094980739</v>
      </c>
      <c r="G120" s="85">
        <f t="shared" si="3"/>
        <v>101.77661245125083</v>
      </c>
      <c r="H120" s="85">
        <f t="shared" si="3"/>
        <v>104.05639107808835</v>
      </c>
      <c r="I120" s="85">
        <f t="shared" si="3"/>
        <v>104.66974422716291</v>
      </c>
      <c r="J120" s="85">
        <f t="shared" si="3"/>
        <v>103.92587104063384</v>
      </c>
      <c r="K120" s="85">
        <f t="shared" si="3"/>
        <v>104.27670607019384</v>
      </c>
      <c r="L120" s="85">
        <f t="shared" si="3"/>
        <v>101.04940070282615</v>
      </c>
      <c r="M120" s="85">
        <f t="shared" si="3"/>
        <v>100.56623435174441</v>
      </c>
      <c r="N120" s="85">
        <f t="shared" si="3"/>
        <v>93.235120643240293</v>
      </c>
      <c r="O120" s="85">
        <f t="shared" si="3"/>
        <v>93.119815135159854</v>
      </c>
      <c r="P120" s="85">
        <f t="shared" si="3"/>
        <v>93.575265207494112</v>
      </c>
      <c r="Q120" s="85">
        <f t="shared" si="3"/>
        <v>91.669862578797449</v>
      </c>
      <c r="R120" s="85">
        <f t="shared" si="3"/>
        <v>87.475808615290461</v>
      </c>
      <c r="S120" s="85">
        <f t="shared" si="3"/>
        <v>85.22073689391425</v>
      </c>
      <c r="T120" s="85">
        <f t="shared" si="3"/>
        <v>85.853276589873445</v>
      </c>
      <c r="U120" s="85">
        <f t="shared" si="3"/>
        <v>82.283756764527013</v>
      </c>
      <c r="V120" s="85">
        <f t="shared" si="3"/>
        <v>82.252948992959915</v>
      </c>
      <c r="W120" s="116" t="s">
        <v>63</v>
      </c>
    </row>
    <row r="121" spans="1:23" x14ac:dyDescent="0.3">
      <c r="A121" s="114" t="s">
        <v>78</v>
      </c>
      <c r="B121" s="114" t="s">
        <v>77</v>
      </c>
      <c r="C121" s="114" t="s">
        <v>66</v>
      </c>
      <c r="D121" s="114" t="s">
        <v>65</v>
      </c>
      <c r="E121" s="116" t="s">
        <v>63</v>
      </c>
      <c r="F121" s="116" t="s">
        <v>63</v>
      </c>
      <c r="G121" s="116" t="s">
        <v>63</v>
      </c>
      <c r="H121" s="116" t="s">
        <v>63</v>
      </c>
      <c r="I121" s="116" t="s">
        <v>63</v>
      </c>
      <c r="J121" s="116" t="s">
        <v>63</v>
      </c>
      <c r="K121" s="116" t="s">
        <v>63</v>
      </c>
      <c r="L121" s="116" t="s">
        <v>63</v>
      </c>
      <c r="M121" s="116" t="s">
        <v>63</v>
      </c>
      <c r="N121" s="116" t="s">
        <v>63</v>
      </c>
      <c r="O121" s="116" t="s">
        <v>63</v>
      </c>
      <c r="P121" s="116" t="s">
        <v>63</v>
      </c>
      <c r="Q121" s="116" t="s">
        <v>63</v>
      </c>
      <c r="R121" s="116" t="s">
        <v>63</v>
      </c>
      <c r="S121" s="116" t="s">
        <v>63</v>
      </c>
      <c r="T121" s="116" t="s">
        <v>63</v>
      </c>
      <c r="U121" s="116" t="s">
        <v>63</v>
      </c>
      <c r="V121" s="116" t="s">
        <v>63</v>
      </c>
      <c r="W121" s="116" t="s">
        <v>63</v>
      </c>
    </row>
    <row r="122" spans="1:23" x14ac:dyDescent="0.3">
      <c r="A122" s="114" t="s">
        <v>76</v>
      </c>
      <c r="B122" s="114" t="s">
        <v>75</v>
      </c>
      <c r="C122" s="114" t="s">
        <v>74</v>
      </c>
      <c r="D122" s="114" t="s">
        <v>73</v>
      </c>
      <c r="E122" s="116" t="s">
        <v>63</v>
      </c>
      <c r="F122" s="116" t="s">
        <v>63</v>
      </c>
      <c r="G122" s="116" t="s">
        <v>63</v>
      </c>
      <c r="H122" s="116" t="s">
        <v>63</v>
      </c>
      <c r="I122" s="116" t="s">
        <v>63</v>
      </c>
      <c r="J122" s="116" t="s">
        <v>63</v>
      </c>
      <c r="K122" s="116" t="s">
        <v>63</v>
      </c>
      <c r="L122" s="116" t="s">
        <v>63</v>
      </c>
      <c r="M122" s="116" t="s">
        <v>63</v>
      </c>
      <c r="N122" s="116" t="s">
        <v>63</v>
      </c>
      <c r="O122" s="116" t="s">
        <v>63</v>
      </c>
      <c r="P122" s="116" t="s">
        <v>63</v>
      </c>
      <c r="Q122" s="116" t="s">
        <v>63</v>
      </c>
      <c r="R122" s="116" t="s">
        <v>63</v>
      </c>
      <c r="S122" s="116" t="s">
        <v>63</v>
      </c>
      <c r="T122" s="116" t="s">
        <v>63</v>
      </c>
      <c r="U122" s="116" t="s">
        <v>63</v>
      </c>
      <c r="V122" s="116" t="s">
        <v>63</v>
      </c>
      <c r="W122" s="116" t="s">
        <v>63</v>
      </c>
    </row>
    <row r="123" spans="1:23" x14ac:dyDescent="0.3">
      <c r="A123" s="114" t="s">
        <v>76</v>
      </c>
      <c r="B123" s="114" t="s">
        <v>75</v>
      </c>
      <c r="C123" s="114" t="s">
        <v>72</v>
      </c>
      <c r="D123" s="114" t="s">
        <v>1</v>
      </c>
      <c r="E123" s="116" t="s">
        <v>63</v>
      </c>
      <c r="F123" s="116" t="s">
        <v>63</v>
      </c>
      <c r="G123" s="116" t="s">
        <v>63</v>
      </c>
      <c r="H123" s="116" t="s">
        <v>63</v>
      </c>
      <c r="I123" s="116" t="s">
        <v>63</v>
      </c>
      <c r="J123" s="116" t="s">
        <v>63</v>
      </c>
      <c r="K123" s="116" t="s">
        <v>63</v>
      </c>
      <c r="L123" s="116" t="s">
        <v>63</v>
      </c>
      <c r="M123" s="116" t="s">
        <v>63</v>
      </c>
      <c r="N123" s="116" t="s">
        <v>63</v>
      </c>
      <c r="O123" s="116" t="s">
        <v>63</v>
      </c>
      <c r="P123" s="116" t="s">
        <v>63</v>
      </c>
      <c r="Q123" s="116" t="s">
        <v>63</v>
      </c>
      <c r="R123" s="116" t="s">
        <v>63</v>
      </c>
      <c r="S123" s="116" t="s">
        <v>63</v>
      </c>
      <c r="T123" s="116" t="s">
        <v>63</v>
      </c>
      <c r="U123" s="116" t="s">
        <v>63</v>
      </c>
      <c r="V123" s="116" t="s">
        <v>63</v>
      </c>
      <c r="W123" s="116" t="s">
        <v>63</v>
      </c>
    </row>
    <row r="124" spans="1:23" x14ac:dyDescent="0.3">
      <c r="A124" s="114" t="s">
        <v>76</v>
      </c>
      <c r="B124" s="114" t="s">
        <v>75</v>
      </c>
      <c r="C124" s="114" t="s">
        <v>71</v>
      </c>
      <c r="D124" s="114" t="s">
        <v>2</v>
      </c>
      <c r="E124" s="116" t="s">
        <v>63</v>
      </c>
      <c r="F124" s="116" t="s">
        <v>63</v>
      </c>
      <c r="G124" s="116" t="s">
        <v>63</v>
      </c>
      <c r="H124" s="116" t="s">
        <v>63</v>
      </c>
      <c r="I124" s="116" t="s">
        <v>63</v>
      </c>
      <c r="J124" s="116" t="s">
        <v>63</v>
      </c>
      <c r="K124" s="116" t="s">
        <v>63</v>
      </c>
      <c r="L124" s="116" t="s">
        <v>63</v>
      </c>
      <c r="M124" s="116" t="s">
        <v>63</v>
      </c>
      <c r="N124" s="116" t="s">
        <v>63</v>
      </c>
      <c r="O124" s="116" t="s">
        <v>63</v>
      </c>
      <c r="P124" s="116" t="s">
        <v>63</v>
      </c>
      <c r="Q124" s="116" t="s">
        <v>63</v>
      </c>
      <c r="R124" s="116" t="s">
        <v>63</v>
      </c>
      <c r="S124" s="116" t="s">
        <v>63</v>
      </c>
      <c r="T124" s="116" t="s">
        <v>63</v>
      </c>
      <c r="U124" s="116" t="s">
        <v>63</v>
      </c>
      <c r="V124" s="116" t="s">
        <v>63</v>
      </c>
      <c r="W124" s="116" t="s">
        <v>63</v>
      </c>
    </row>
    <row r="125" spans="1:23" x14ac:dyDescent="0.3">
      <c r="A125" s="114" t="s">
        <v>76</v>
      </c>
      <c r="B125" s="114" t="s">
        <v>75</v>
      </c>
      <c r="C125" s="114" t="s">
        <v>70</v>
      </c>
      <c r="D125" s="114" t="s">
        <v>69</v>
      </c>
      <c r="E125" s="116" t="s">
        <v>63</v>
      </c>
      <c r="F125" s="116" t="s">
        <v>63</v>
      </c>
      <c r="G125" s="116" t="s">
        <v>63</v>
      </c>
      <c r="H125" s="116" t="s">
        <v>63</v>
      </c>
      <c r="I125" s="116" t="s">
        <v>63</v>
      </c>
      <c r="J125" s="116" t="s">
        <v>63</v>
      </c>
      <c r="K125" s="116" t="s">
        <v>63</v>
      </c>
      <c r="L125" s="116" t="s">
        <v>63</v>
      </c>
      <c r="M125" s="116" t="s">
        <v>63</v>
      </c>
      <c r="N125" s="116" t="s">
        <v>63</v>
      </c>
      <c r="O125" s="116" t="s">
        <v>63</v>
      </c>
      <c r="P125" s="116" t="s">
        <v>63</v>
      </c>
      <c r="Q125" s="116" t="s">
        <v>63</v>
      </c>
      <c r="R125" s="116" t="s">
        <v>63</v>
      </c>
      <c r="S125" s="116" t="s">
        <v>63</v>
      </c>
      <c r="T125" s="116" t="s">
        <v>63</v>
      </c>
      <c r="U125" s="116" t="s">
        <v>63</v>
      </c>
      <c r="V125" s="116" t="s">
        <v>63</v>
      </c>
      <c r="W125" s="116" t="s">
        <v>63</v>
      </c>
    </row>
    <row r="126" spans="1:23" x14ac:dyDescent="0.3">
      <c r="A126" s="114" t="s">
        <v>76</v>
      </c>
      <c r="B126" s="114" t="s">
        <v>75</v>
      </c>
      <c r="C126" s="114" t="s">
        <v>66</v>
      </c>
      <c r="D126" s="114" t="s">
        <v>65</v>
      </c>
      <c r="E126" s="116" t="s">
        <v>63</v>
      </c>
      <c r="F126" s="116" t="s">
        <v>63</v>
      </c>
      <c r="G126" s="116" t="s">
        <v>63</v>
      </c>
      <c r="H126" s="116" t="s">
        <v>63</v>
      </c>
      <c r="I126" s="116" t="s">
        <v>63</v>
      </c>
      <c r="J126" s="116" t="s">
        <v>63</v>
      </c>
      <c r="K126" s="116" t="s">
        <v>63</v>
      </c>
      <c r="L126" s="116" t="s">
        <v>63</v>
      </c>
      <c r="M126" s="116" t="s">
        <v>63</v>
      </c>
      <c r="N126" s="116" t="s">
        <v>63</v>
      </c>
      <c r="O126" s="116" t="s">
        <v>63</v>
      </c>
      <c r="P126" s="116" t="s">
        <v>63</v>
      </c>
      <c r="Q126" s="116" t="s">
        <v>63</v>
      </c>
      <c r="R126" s="116" t="s">
        <v>63</v>
      </c>
      <c r="S126" s="116" t="s">
        <v>63</v>
      </c>
      <c r="T126" s="116" t="s">
        <v>63</v>
      </c>
      <c r="U126" s="116" t="s">
        <v>63</v>
      </c>
      <c r="V126" s="116" t="s">
        <v>63</v>
      </c>
      <c r="W126" s="116" t="s">
        <v>63</v>
      </c>
    </row>
    <row r="127" spans="1:23" x14ac:dyDescent="0.3">
      <c r="A127" s="114" t="s">
        <v>68</v>
      </c>
      <c r="B127" s="114" t="s">
        <v>67</v>
      </c>
      <c r="C127" s="114" t="s">
        <v>74</v>
      </c>
      <c r="D127" s="114" t="s">
        <v>73</v>
      </c>
      <c r="E127" s="116" t="s">
        <v>63</v>
      </c>
      <c r="F127" s="116" t="s">
        <v>63</v>
      </c>
      <c r="G127" s="116" t="s">
        <v>63</v>
      </c>
      <c r="H127" s="116" t="s">
        <v>63</v>
      </c>
      <c r="I127" s="116" t="s">
        <v>63</v>
      </c>
      <c r="J127" s="116" t="s">
        <v>63</v>
      </c>
      <c r="K127" s="116" t="s">
        <v>63</v>
      </c>
      <c r="L127" s="116" t="s">
        <v>63</v>
      </c>
      <c r="M127" s="116" t="s">
        <v>63</v>
      </c>
      <c r="N127" s="116" t="s">
        <v>63</v>
      </c>
      <c r="O127" s="116" t="s">
        <v>63</v>
      </c>
      <c r="P127" s="116" t="s">
        <v>63</v>
      </c>
      <c r="Q127" s="116" t="s">
        <v>63</v>
      </c>
      <c r="R127" s="116" t="s">
        <v>63</v>
      </c>
      <c r="S127" s="116" t="s">
        <v>63</v>
      </c>
      <c r="T127" s="116" t="s">
        <v>63</v>
      </c>
      <c r="U127" s="116" t="s">
        <v>63</v>
      </c>
      <c r="V127" s="116" t="s">
        <v>63</v>
      </c>
      <c r="W127" s="116" t="s">
        <v>63</v>
      </c>
    </row>
    <row r="128" spans="1:23" x14ac:dyDescent="0.3">
      <c r="A128" s="114" t="s">
        <v>68</v>
      </c>
      <c r="B128" s="114" t="s">
        <v>67</v>
      </c>
      <c r="C128" s="114" t="s">
        <v>72</v>
      </c>
      <c r="D128" s="114" t="s">
        <v>1</v>
      </c>
      <c r="E128" s="116" t="s">
        <v>63</v>
      </c>
      <c r="F128" s="116" t="s">
        <v>63</v>
      </c>
      <c r="G128" s="116" t="s">
        <v>63</v>
      </c>
      <c r="H128" s="116" t="s">
        <v>63</v>
      </c>
      <c r="I128" s="116" t="s">
        <v>63</v>
      </c>
      <c r="J128" s="116" t="s">
        <v>63</v>
      </c>
      <c r="K128" s="116" t="s">
        <v>63</v>
      </c>
      <c r="L128" s="116" t="s">
        <v>63</v>
      </c>
      <c r="M128" s="116" t="s">
        <v>63</v>
      </c>
      <c r="N128" s="116" t="s">
        <v>63</v>
      </c>
      <c r="O128" s="116" t="s">
        <v>63</v>
      </c>
      <c r="P128" s="116" t="s">
        <v>63</v>
      </c>
      <c r="Q128" s="116" t="s">
        <v>63</v>
      </c>
      <c r="R128" s="116" t="s">
        <v>63</v>
      </c>
      <c r="S128" s="116" t="s">
        <v>63</v>
      </c>
      <c r="T128" s="116" t="s">
        <v>63</v>
      </c>
      <c r="U128" s="116" t="s">
        <v>63</v>
      </c>
      <c r="V128" s="116" t="s">
        <v>63</v>
      </c>
      <c r="W128" s="116" t="s">
        <v>63</v>
      </c>
    </row>
    <row r="129" spans="1:23" x14ac:dyDescent="0.3">
      <c r="A129" s="114" t="s">
        <v>68</v>
      </c>
      <c r="B129" s="114" t="s">
        <v>67</v>
      </c>
      <c r="C129" s="114" t="s">
        <v>71</v>
      </c>
      <c r="D129" s="114" t="s">
        <v>2</v>
      </c>
      <c r="E129" s="116" t="s">
        <v>63</v>
      </c>
      <c r="F129" s="116" t="s">
        <v>63</v>
      </c>
      <c r="G129" s="116" t="s">
        <v>63</v>
      </c>
      <c r="H129" s="116" t="s">
        <v>63</v>
      </c>
      <c r="I129" s="116" t="s">
        <v>63</v>
      </c>
      <c r="J129" s="116" t="s">
        <v>63</v>
      </c>
      <c r="K129" s="116" t="s">
        <v>63</v>
      </c>
      <c r="L129" s="116" t="s">
        <v>63</v>
      </c>
      <c r="M129" s="116" t="s">
        <v>63</v>
      </c>
      <c r="N129" s="116" t="s">
        <v>63</v>
      </c>
      <c r="O129" s="116" t="s">
        <v>63</v>
      </c>
      <c r="P129" s="116" t="s">
        <v>63</v>
      </c>
      <c r="Q129" s="116" t="s">
        <v>63</v>
      </c>
      <c r="R129" s="116" t="s">
        <v>63</v>
      </c>
      <c r="S129" s="116" t="s">
        <v>63</v>
      </c>
      <c r="T129" s="116" t="s">
        <v>63</v>
      </c>
      <c r="U129" s="116" t="s">
        <v>63</v>
      </c>
      <c r="V129" s="116" t="s">
        <v>63</v>
      </c>
      <c r="W129" s="116" t="s">
        <v>63</v>
      </c>
    </row>
    <row r="130" spans="1:23" x14ac:dyDescent="0.3">
      <c r="A130" s="114" t="s">
        <v>68</v>
      </c>
      <c r="B130" s="114" t="s">
        <v>67</v>
      </c>
      <c r="C130" s="114" t="s">
        <v>70</v>
      </c>
      <c r="D130" s="114" t="s">
        <v>69</v>
      </c>
      <c r="E130" s="116" t="s">
        <v>63</v>
      </c>
      <c r="F130" s="116" t="s">
        <v>63</v>
      </c>
      <c r="G130" s="116" t="s">
        <v>63</v>
      </c>
      <c r="H130" s="116" t="s">
        <v>63</v>
      </c>
      <c r="I130" s="116" t="s">
        <v>63</v>
      </c>
      <c r="J130" s="116" t="s">
        <v>63</v>
      </c>
      <c r="K130" s="116" t="s">
        <v>63</v>
      </c>
      <c r="L130" s="116" t="s">
        <v>63</v>
      </c>
      <c r="M130" s="116" t="s">
        <v>63</v>
      </c>
      <c r="N130" s="116" t="s">
        <v>63</v>
      </c>
      <c r="O130" s="116" t="s">
        <v>63</v>
      </c>
      <c r="P130" s="116" t="s">
        <v>63</v>
      </c>
      <c r="Q130" s="116" t="s">
        <v>63</v>
      </c>
      <c r="R130" s="116" t="s">
        <v>63</v>
      </c>
      <c r="S130" s="116" t="s">
        <v>63</v>
      </c>
      <c r="T130" s="116" t="s">
        <v>63</v>
      </c>
      <c r="U130" s="116" t="s">
        <v>63</v>
      </c>
      <c r="V130" s="116" t="s">
        <v>63</v>
      </c>
      <c r="W130" s="116" t="s">
        <v>63</v>
      </c>
    </row>
    <row r="131" spans="1:23" x14ac:dyDescent="0.3">
      <c r="A131" s="114" t="s">
        <v>68</v>
      </c>
      <c r="B131" s="114" t="s">
        <v>67</v>
      </c>
      <c r="C131" s="114" t="s">
        <v>66</v>
      </c>
      <c r="D131" s="114" t="s">
        <v>65</v>
      </c>
      <c r="E131" s="116" t="s">
        <v>63</v>
      </c>
      <c r="F131" s="116" t="s">
        <v>63</v>
      </c>
      <c r="G131" s="116" t="s">
        <v>63</v>
      </c>
      <c r="H131" s="116" t="s">
        <v>63</v>
      </c>
      <c r="I131" s="116" t="s">
        <v>63</v>
      </c>
      <c r="J131" s="116" t="s">
        <v>63</v>
      </c>
      <c r="K131" s="116" t="s">
        <v>63</v>
      </c>
      <c r="L131" s="116" t="s">
        <v>63</v>
      </c>
      <c r="M131" s="116" t="s">
        <v>63</v>
      </c>
      <c r="N131" s="116" t="s">
        <v>63</v>
      </c>
      <c r="O131" s="116" t="s">
        <v>63</v>
      </c>
      <c r="P131" s="116" t="s">
        <v>63</v>
      </c>
      <c r="Q131" s="116" t="s">
        <v>63</v>
      </c>
      <c r="R131" s="116" t="s">
        <v>63</v>
      </c>
      <c r="S131" s="116" t="s">
        <v>63</v>
      </c>
      <c r="T131" s="116" t="s">
        <v>63</v>
      </c>
      <c r="U131" s="116" t="s">
        <v>63</v>
      </c>
      <c r="V131" s="116" t="s">
        <v>63</v>
      </c>
      <c r="W131" s="116" t="s">
        <v>63</v>
      </c>
    </row>
    <row r="133" spans="1:23" x14ac:dyDescent="0.3">
      <c r="A133" s="113" t="s">
        <v>64</v>
      </c>
    </row>
    <row r="134" spans="1:23" x14ac:dyDescent="0.3">
      <c r="A134" s="113" t="s">
        <v>63</v>
      </c>
      <c r="B134" s="113" t="s">
        <v>62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9CCFF"/>
  </sheetPr>
  <dimension ref="A1:U15"/>
  <sheetViews>
    <sheetView zoomScale="80" zoomScaleNormal="80" workbookViewId="0">
      <selection activeCell="E27" sqref="E27"/>
    </sheetView>
  </sheetViews>
  <sheetFormatPr defaultColWidth="9.1796875" defaultRowHeight="14" x14ac:dyDescent="0.3"/>
  <cols>
    <col min="1" max="1" width="9.1796875" style="96"/>
    <col min="2" max="2" width="21.1796875" style="96" customWidth="1"/>
    <col min="3" max="20" width="12.26953125" style="96" customWidth="1"/>
    <col min="21" max="21" width="10.26953125" style="96" bestFit="1" customWidth="1"/>
    <col min="22" max="16384" width="9.1796875" style="96"/>
  </cols>
  <sheetData>
    <row r="1" spans="1:21" x14ac:dyDescent="0.3">
      <c r="A1" s="97" t="s">
        <v>119</v>
      </c>
    </row>
    <row r="3" spans="1:21" x14ac:dyDescent="0.3">
      <c r="A3" s="97" t="s">
        <v>116</v>
      </c>
      <c r="B3" s="154">
        <v>43545.726099537038</v>
      </c>
    </row>
    <row r="4" spans="1:21" x14ac:dyDescent="0.3">
      <c r="A4" s="97" t="s">
        <v>115</v>
      </c>
      <c r="B4" s="154">
        <v>43551.597977395832</v>
      </c>
    </row>
    <row r="5" spans="1:21" x14ac:dyDescent="0.3">
      <c r="A5" s="97" t="s">
        <v>114</v>
      </c>
      <c r="B5" s="97" t="s">
        <v>113</v>
      </c>
    </row>
    <row r="7" spans="1:21" x14ac:dyDescent="0.3">
      <c r="A7" s="97" t="s">
        <v>110</v>
      </c>
      <c r="B7" s="97" t="s">
        <v>125</v>
      </c>
    </row>
    <row r="8" spans="1:21" x14ac:dyDescent="0.3">
      <c r="A8" s="97" t="s">
        <v>108</v>
      </c>
      <c r="B8" s="97" t="s">
        <v>107</v>
      </c>
    </row>
    <row r="10" spans="1:21" x14ac:dyDescent="0.3">
      <c r="A10" s="98" t="s">
        <v>118</v>
      </c>
      <c r="B10" s="98" t="s">
        <v>124</v>
      </c>
      <c r="C10" s="98" t="s">
        <v>102</v>
      </c>
      <c r="D10" s="98" t="s">
        <v>101</v>
      </c>
      <c r="E10" s="98" t="s">
        <v>100</v>
      </c>
      <c r="F10" s="98" t="s">
        <v>99</v>
      </c>
      <c r="G10" s="98" t="s">
        <v>98</v>
      </c>
      <c r="H10" s="98" t="s">
        <v>97</v>
      </c>
      <c r="I10" s="98" t="s">
        <v>96</v>
      </c>
      <c r="J10" s="98" t="s">
        <v>95</v>
      </c>
      <c r="K10" s="98" t="s">
        <v>94</v>
      </c>
      <c r="L10" s="98" t="s">
        <v>93</v>
      </c>
      <c r="M10" s="98" t="s">
        <v>92</v>
      </c>
      <c r="N10" s="98" t="s">
        <v>91</v>
      </c>
      <c r="O10" s="98" t="s">
        <v>90</v>
      </c>
      <c r="P10" s="98" t="s">
        <v>89</v>
      </c>
      <c r="Q10" s="98" t="s">
        <v>88</v>
      </c>
      <c r="R10" s="98" t="s">
        <v>87</v>
      </c>
      <c r="S10" s="98" t="s">
        <v>86</v>
      </c>
      <c r="T10" s="98" t="s">
        <v>85</v>
      </c>
      <c r="U10" s="98">
        <v>2018</v>
      </c>
    </row>
    <row r="11" spans="1:21" x14ac:dyDescent="0.3">
      <c r="A11" s="98" t="s">
        <v>123</v>
      </c>
      <c r="B11" s="98" t="s">
        <v>122</v>
      </c>
      <c r="C11" s="153">
        <v>2595846.6</v>
      </c>
      <c r="D11" s="153">
        <v>2685868.1</v>
      </c>
      <c r="E11" s="153">
        <v>2751004.3</v>
      </c>
      <c r="F11" s="153">
        <v>2800555.6</v>
      </c>
      <c r="G11" s="153">
        <v>3033437.6</v>
      </c>
      <c r="H11" s="153">
        <v>3215041.9</v>
      </c>
      <c r="I11" s="153">
        <v>3530782.9</v>
      </c>
      <c r="J11" s="153">
        <v>3729908.3</v>
      </c>
      <c r="K11" s="153">
        <v>3757908.6</v>
      </c>
      <c r="L11" s="153">
        <v>3245609.6</v>
      </c>
      <c r="M11" s="153">
        <v>3665696.9</v>
      </c>
      <c r="N11" s="153">
        <v>3927163.7</v>
      </c>
      <c r="O11" s="153">
        <v>3986975.1</v>
      </c>
      <c r="P11" s="153">
        <v>4052588.9</v>
      </c>
      <c r="Q11" s="153">
        <v>4211114.0999999996</v>
      </c>
      <c r="R11" s="153">
        <v>4465168.3</v>
      </c>
      <c r="S11" s="153">
        <v>4598445.4000000004</v>
      </c>
      <c r="T11" s="153">
        <v>4851513.9000000004</v>
      </c>
      <c r="U11" s="153">
        <v>4993930.3</v>
      </c>
    </row>
    <row r="12" spans="1:21" x14ac:dyDescent="0.3">
      <c r="A12" s="98" t="s">
        <v>121</v>
      </c>
      <c r="B12" s="98" t="s">
        <v>120</v>
      </c>
      <c r="C12" s="153">
        <v>2582319.2999999998</v>
      </c>
      <c r="D12" s="153">
        <v>2637024.1</v>
      </c>
      <c r="E12" s="153">
        <v>2684391.3</v>
      </c>
      <c r="F12" s="153">
        <v>2790393.9</v>
      </c>
      <c r="G12" s="153">
        <v>3027785.5</v>
      </c>
      <c r="H12" s="153">
        <v>3236309.9</v>
      </c>
      <c r="I12" s="153">
        <v>3563075.8</v>
      </c>
      <c r="J12" s="153">
        <v>3779613.1</v>
      </c>
      <c r="K12" s="153">
        <v>3798641.1</v>
      </c>
      <c r="L12" s="153">
        <v>3309237.5</v>
      </c>
      <c r="M12" s="153">
        <v>3687331.6</v>
      </c>
      <c r="N12" s="153">
        <v>3864712.6</v>
      </c>
      <c r="O12" s="153">
        <v>3807967.7</v>
      </c>
      <c r="P12" s="153">
        <v>3850256.3</v>
      </c>
      <c r="Q12" s="153">
        <v>4029001.7</v>
      </c>
      <c r="R12" s="153">
        <v>4262720.7</v>
      </c>
      <c r="S12" s="153">
        <v>4459218.0999999996</v>
      </c>
      <c r="T12" s="153">
        <v>4701590.4000000004</v>
      </c>
      <c r="U12" s="153">
        <v>4854898.9000000004</v>
      </c>
    </row>
    <row r="14" spans="1:21" x14ac:dyDescent="0.3">
      <c r="A14" s="97" t="s">
        <v>64</v>
      </c>
    </row>
    <row r="15" spans="1:21" x14ac:dyDescent="0.3">
      <c r="A15" s="97" t="s">
        <v>63</v>
      </c>
      <c r="B15" s="97" t="s">
        <v>62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9CCFF"/>
  </sheetPr>
  <dimension ref="A1:U48"/>
  <sheetViews>
    <sheetView topLeftCell="A13" zoomScale="80" zoomScaleNormal="80" workbookViewId="0">
      <selection activeCell="B41" sqref="B41"/>
    </sheetView>
  </sheetViews>
  <sheetFormatPr defaultColWidth="9.1796875" defaultRowHeight="14" x14ac:dyDescent="0.3"/>
  <cols>
    <col min="1" max="1" width="9.1796875" style="96"/>
    <col min="2" max="2" width="40.7265625" style="96" customWidth="1"/>
    <col min="3" max="21" width="11.81640625" style="96" customWidth="1"/>
    <col min="22" max="16384" width="9.1796875" style="96"/>
  </cols>
  <sheetData>
    <row r="1" spans="1:21" x14ac:dyDescent="0.3">
      <c r="A1" s="97" t="s">
        <v>173</v>
      </c>
    </row>
    <row r="3" spans="1:21" x14ac:dyDescent="0.3">
      <c r="A3" s="97" t="s">
        <v>116</v>
      </c>
      <c r="B3" s="154">
        <v>43545.726099537038</v>
      </c>
    </row>
    <row r="4" spans="1:21" x14ac:dyDescent="0.3">
      <c r="A4" s="97" t="s">
        <v>115</v>
      </c>
      <c r="B4" s="154">
        <v>43551.597977395832</v>
      </c>
    </row>
    <row r="5" spans="1:21" x14ac:dyDescent="0.3">
      <c r="A5" s="97" t="s">
        <v>114</v>
      </c>
      <c r="B5" s="97" t="s">
        <v>113</v>
      </c>
    </row>
    <row r="7" spans="1:21" x14ac:dyDescent="0.3">
      <c r="A7" s="97" t="s">
        <v>172</v>
      </c>
      <c r="B7" s="97" t="s">
        <v>171</v>
      </c>
    </row>
    <row r="9" spans="1:21" x14ac:dyDescent="0.3">
      <c r="A9" s="98" t="s">
        <v>108</v>
      </c>
      <c r="B9" s="98" t="s">
        <v>170</v>
      </c>
      <c r="C9" s="98" t="s">
        <v>102</v>
      </c>
      <c r="D9" s="98" t="s">
        <v>101</v>
      </c>
      <c r="E9" s="98" t="s">
        <v>100</v>
      </c>
      <c r="F9" s="98" t="s">
        <v>99</v>
      </c>
      <c r="G9" s="98" t="s">
        <v>98</v>
      </c>
      <c r="H9" s="98" t="s">
        <v>97</v>
      </c>
      <c r="I9" s="98" t="s">
        <v>96</v>
      </c>
      <c r="J9" s="98" t="s">
        <v>95</v>
      </c>
      <c r="K9" s="98" t="s">
        <v>94</v>
      </c>
      <c r="L9" s="98" t="s">
        <v>93</v>
      </c>
      <c r="M9" s="98" t="s">
        <v>92</v>
      </c>
      <c r="N9" s="98" t="s">
        <v>91</v>
      </c>
      <c r="O9" s="98" t="s">
        <v>90</v>
      </c>
      <c r="P9" s="98" t="s">
        <v>89</v>
      </c>
      <c r="Q9" s="98" t="s">
        <v>88</v>
      </c>
      <c r="R9" s="98" t="s">
        <v>87</v>
      </c>
      <c r="S9" s="98" t="s">
        <v>86</v>
      </c>
      <c r="T9" s="98" t="s">
        <v>85</v>
      </c>
      <c r="U9" s="98" t="s">
        <v>84</v>
      </c>
    </row>
    <row r="10" spans="1:21" x14ac:dyDescent="0.3">
      <c r="A10" s="98" t="s">
        <v>169</v>
      </c>
      <c r="B10" s="98" t="s">
        <v>168</v>
      </c>
      <c r="C10" s="100">
        <v>487821535</v>
      </c>
      <c r="D10" s="100">
        <v>488601617</v>
      </c>
      <c r="E10" s="100">
        <v>489827142</v>
      </c>
      <c r="F10" s="100">
        <v>491623688</v>
      </c>
      <c r="G10" s="100">
        <v>493577060</v>
      </c>
      <c r="H10" s="100">
        <v>495517460</v>
      </c>
      <c r="I10" s="100">
        <v>497368140</v>
      </c>
      <c r="J10" s="100">
        <v>499306703</v>
      </c>
      <c r="K10" s="100">
        <v>501193634</v>
      </c>
      <c r="L10" s="100">
        <v>502702657</v>
      </c>
      <c r="M10" s="100">
        <v>503807810</v>
      </c>
      <c r="N10" s="100">
        <v>503519304</v>
      </c>
      <c r="O10" s="100">
        <v>504605486</v>
      </c>
      <c r="P10" s="100">
        <v>506087169</v>
      </c>
      <c r="Q10" s="100">
        <v>507659760</v>
      </c>
      <c r="R10" s="100">
        <v>509408640</v>
      </c>
      <c r="S10" s="100">
        <v>510897987</v>
      </c>
      <c r="T10" s="100">
        <v>511876252</v>
      </c>
      <c r="U10" s="99" t="s">
        <v>63</v>
      </c>
    </row>
    <row r="11" spans="1:21" x14ac:dyDescent="0.3">
      <c r="A11" s="98" t="s">
        <v>167</v>
      </c>
      <c r="B11" s="98" t="s">
        <v>58</v>
      </c>
      <c r="C11" s="100">
        <v>10251250</v>
      </c>
      <c r="D11" s="100">
        <v>10286570</v>
      </c>
      <c r="E11" s="100">
        <v>10332785</v>
      </c>
      <c r="F11" s="100">
        <v>10376133</v>
      </c>
      <c r="G11" s="100">
        <v>10421137</v>
      </c>
      <c r="H11" s="100">
        <v>10478617</v>
      </c>
      <c r="I11" s="100">
        <v>10547958</v>
      </c>
      <c r="J11" s="100">
        <v>10625700</v>
      </c>
      <c r="K11" s="100">
        <v>10709973</v>
      </c>
      <c r="L11" s="100">
        <v>10796493</v>
      </c>
      <c r="M11" s="100">
        <v>10895586</v>
      </c>
      <c r="N11" s="100">
        <v>11038264</v>
      </c>
      <c r="O11" s="100">
        <v>11106932</v>
      </c>
      <c r="P11" s="100">
        <v>11159407</v>
      </c>
      <c r="Q11" s="100">
        <v>11209057</v>
      </c>
      <c r="R11" s="100">
        <v>11274196</v>
      </c>
      <c r="S11" s="100">
        <v>11331422</v>
      </c>
      <c r="T11" s="100">
        <v>11375158</v>
      </c>
      <c r="U11" s="99" t="s">
        <v>63</v>
      </c>
    </row>
    <row r="12" spans="1:21" x14ac:dyDescent="0.3">
      <c r="A12" s="98" t="s">
        <v>166</v>
      </c>
      <c r="B12" s="98" t="s">
        <v>36</v>
      </c>
      <c r="C12" s="100">
        <v>8170172</v>
      </c>
      <c r="D12" s="100">
        <v>8009142</v>
      </c>
      <c r="E12" s="100">
        <v>7837161</v>
      </c>
      <c r="F12" s="100">
        <v>7775327</v>
      </c>
      <c r="G12" s="100">
        <v>7716860</v>
      </c>
      <c r="H12" s="100">
        <v>7658972</v>
      </c>
      <c r="I12" s="100">
        <v>7601022</v>
      </c>
      <c r="J12" s="100">
        <v>7545338</v>
      </c>
      <c r="K12" s="100">
        <v>7492561</v>
      </c>
      <c r="L12" s="100">
        <v>7444443</v>
      </c>
      <c r="M12" s="100">
        <v>7395599</v>
      </c>
      <c r="N12" s="100">
        <v>7348328</v>
      </c>
      <c r="O12" s="100">
        <v>7305888</v>
      </c>
      <c r="P12" s="100">
        <v>7265115</v>
      </c>
      <c r="Q12" s="100">
        <v>7223938</v>
      </c>
      <c r="R12" s="100">
        <v>7177991</v>
      </c>
      <c r="S12" s="100">
        <v>7127822</v>
      </c>
      <c r="T12" s="100">
        <v>7075947</v>
      </c>
      <c r="U12" s="99" t="s">
        <v>63</v>
      </c>
    </row>
    <row r="13" spans="1:21" x14ac:dyDescent="0.3">
      <c r="A13" s="98" t="s">
        <v>165</v>
      </c>
      <c r="B13" s="98" t="s">
        <v>199</v>
      </c>
      <c r="C13" s="100">
        <v>10255063</v>
      </c>
      <c r="D13" s="100">
        <v>10216605</v>
      </c>
      <c r="E13" s="100">
        <v>10196916</v>
      </c>
      <c r="F13" s="100">
        <v>10193998</v>
      </c>
      <c r="G13" s="100">
        <v>10197101</v>
      </c>
      <c r="H13" s="100">
        <v>10211216</v>
      </c>
      <c r="I13" s="100">
        <v>10238905</v>
      </c>
      <c r="J13" s="100">
        <v>10298828</v>
      </c>
      <c r="K13" s="100">
        <v>10384603</v>
      </c>
      <c r="L13" s="100">
        <v>10443936</v>
      </c>
      <c r="M13" s="100">
        <v>10474410</v>
      </c>
      <c r="N13" s="100">
        <v>10496088</v>
      </c>
      <c r="O13" s="100">
        <v>10510785</v>
      </c>
      <c r="P13" s="100">
        <v>10514272</v>
      </c>
      <c r="Q13" s="100">
        <v>10525347</v>
      </c>
      <c r="R13" s="100">
        <v>10546059</v>
      </c>
      <c r="S13" s="100">
        <v>10566332</v>
      </c>
      <c r="T13" s="100">
        <v>10594438</v>
      </c>
      <c r="U13" s="99" t="s">
        <v>63</v>
      </c>
    </row>
    <row r="14" spans="1:21" x14ac:dyDescent="0.3">
      <c r="A14" s="98" t="s">
        <v>164</v>
      </c>
      <c r="B14" s="98" t="s">
        <v>55</v>
      </c>
      <c r="C14" s="100">
        <v>5339616</v>
      </c>
      <c r="D14" s="100">
        <v>5358783</v>
      </c>
      <c r="E14" s="100">
        <v>5375931</v>
      </c>
      <c r="F14" s="100">
        <v>5390574</v>
      </c>
      <c r="G14" s="100">
        <v>5404523</v>
      </c>
      <c r="H14" s="100">
        <v>5419432</v>
      </c>
      <c r="I14" s="100">
        <v>5437272</v>
      </c>
      <c r="J14" s="100">
        <v>5461438</v>
      </c>
      <c r="K14" s="100">
        <v>5493621</v>
      </c>
      <c r="L14" s="100">
        <v>5523095</v>
      </c>
      <c r="M14" s="100">
        <v>5547683</v>
      </c>
      <c r="N14" s="100">
        <v>5570572</v>
      </c>
      <c r="O14" s="100">
        <v>5591572</v>
      </c>
      <c r="P14" s="100">
        <v>5614932</v>
      </c>
      <c r="Q14" s="100">
        <v>5643475</v>
      </c>
      <c r="R14" s="100">
        <v>5683483</v>
      </c>
      <c r="S14" s="100">
        <v>5728010</v>
      </c>
      <c r="T14" s="100">
        <v>5764980</v>
      </c>
      <c r="U14" s="99" t="s">
        <v>63</v>
      </c>
    </row>
    <row r="15" spans="1:21" x14ac:dyDescent="0.3">
      <c r="A15" s="98" t="s">
        <v>74</v>
      </c>
      <c r="B15" s="98" t="s">
        <v>163</v>
      </c>
      <c r="C15" s="100">
        <v>82211508</v>
      </c>
      <c r="D15" s="100">
        <v>82349925</v>
      </c>
      <c r="E15" s="100">
        <v>82488495</v>
      </c>
      <c r="F15" s="100">
        <v>82534176</v>
      </c>
      <c r="G15" s="100">
        <v>82516260</v>
      </c>
      <c r="H15" s="100">
        <v>82469422</v>
      </c>
      <c r="I15" s="100">
        <v>82376451</v>
      </c>
      <c r="J15" s="100">
        <v>82266372</v>
      </c>
      <c r="K15" s="100">
        <v>82110097</v>
      </c>
      <c r="L15" s="100">
        <v>81902307</v>
      </c>
      <c r="M15" s="100">
        <v>81776930</v>
      </c>
      <c r="N15" s="100">
        <v>80274983</v>
      </c>
      <c r="O15" s="100">
        <v>80425823</v>
      </c>
      <c r="P15" s="100">
        <v>80645605</v>
      </c>
      <c r="Q15" s="100">
        <v>80982500</v>
      </c>
      <c r="R15" s="100">
        <v>81686611</v>
      </c>
      <c r="S15" s="100">
        <v>82348669</v>
      </c>
      <c r="T15" s="100">
        <v>82657002</v>
      </c>
      <c r="U15" s="99" t="s">
        <v>63</v>
      </c>
    </row>
    <row r="16" spans="1:21" x14ac:dyDescent="0.3">
      <c r="A16" s="98" t="s">
        <v>162</v>
      </c>
      <c r="B16" s="98" t="s">
        <v>34</v>
      </c>
      <c r="C16" s="100">
        <v>1396985</v>
      </c>
      <c r="D16" s="100">
        <v>1388115</v>
      </c>
      <c r="E16" s="100">
        <v>1379350</v>
      </c>
      <c r="F16" s="100">
        <v>1370720</v>
      </c>
      <c r="G16" s="100">
        <v>1362550</v>
      </c>
      <c r="H16" s="100">
        <v>1354775</v>
      </c>
      <c r="I16" s="100">
        <v>1346810</v>
      </c>
      <c r="J16" s="100">
        <v>1340680</v>
      </c>
      <c r="K16" s="100">
        <v>1337090</v>
      </c>
      <c r="L16" s="100">
        <v>1334515</v>
      </c>
      <c r="M16" s="100">
        <v>1331475</v>
      </c>
      <c r="N16" s="100">
        <v>1327439</v>
      </c>
      <c r="O16" s="100">
        <v>1322696</v>
      </c>
      <c r="P16" s="100">
        <v>1317997</v>
      </c>
      <c r="Q16" s="100">
        <v>1314545</v>
      </c>
      <c r="R16" s="100">
        <v>1315407</v>
      </c>
      <c r="S16" s="100">
        <v>1315790</v>
      </c>
      <c r="T16" s="100">
        <v>1317384</v>
      </c>
      <c r="U16" s="99" t="s">
        <v>63</v>
      </c>
    </row>
    <row r="17" spans="1:21" x14ac:dyDescent="0.3">
      <c r="A17" s="98" t="s">
        <v>161</v>
      </c>
      <c r="B17" s="98" t="s">
        <v>57</v>
      </c>
      <c r="C17" s="100">
        <v>3805174</v>
      </c>
      <c r="D17" s="100">
        <v>3866243</v>
      </c>
      <c r="E17" s="100">
        <v>3931947</v>
      </c>
      <c r="F17" s="100">
        <v>3996521</v>
      </c>
      <c r="G17" s="100">
        <v>4070262</v>
      </c>
      <c r="H17" s="100">
        <v>4159914</v>
      </c>
      <c r="I17" s="100">
        <v>4273591</v>
      </c>
      <c r="J17" s="100">
        <v>4398942</v>
      </c>
      <c r="K17" s="100">
        <v>4489544</v>
      </c>
      <c r="L17" s="100">
        <v>4535375</v>
      </c>
      <c r="M17" s="100">
        <v>4560155</v>
      </c>
      <c r="N17" s="100">
        <v>4580084</v>
      </c>
      <c r="O17" s="100">
        <v>4599533</v>
      </c>
      <c r="P17" s="100">
        <v>4623816</v>
      </c>
      <c r="Q17" s="100">
        <v>4657740</v>
      </c>
      <c r="R17" s="100">
        <v>4701957</v>
      </c>
      <c r="S17" s="100">
        <v>4755335</v>
      </c>
      <c r="T17" s="100">
        <v>4807388</v>
      </c>
      <c r="U17" s="99" t="s">
        <v>63</v>
      </c>
    </row>
    <row r="18" spans="1:21" x14ac:dyDescent="0.3">
      <c r="A18" s="98" t="s">
        <v>160</v>
      </c>
      <c r="B18" s="98" t="s">
        <v>42</v>
      </c>
      <c r="C18" s="100">
        <v>10805808</v>
      </c>
      <c r="D18" s="100">
        <v>10862132</v>
      </c>
      <c r="E18" s="100">
        <v>10902022</v>
      </c>
      <c r="F18" s="100">
        <v>10928070</v>
      </c>
      <c r="G18" s="100">
        <v>10955141</v>
      </c>
      <c r="H18" s="100">
        <v>10987314</v>
      </c>
      <c r="I18" s="100">
        <v>11020362</v>
      </c>
      <c r="J18" s="100">
        <v>11048473</v>
      </c>
      <c r="K18" s="100">
        <v>11077841</v>
      </c>
      <c r="L18" s="100">
        <v>11107017</v>
      </c>
      <c r="M18" s="100">
        <v>11121341</v>
      </c>
      <c r="N18" s="100">
        <v>11104899</v>
      </c>
      <c r="O18" s="100">
        <v>11045011</v>
      </c>
      <c r="P18" s="100">
        <v>10965211</v>
      </c>
      <c r="Q18" s="100">
        <v>10892413</v>
      </c>
      <c r="R18" s="100">
        <v>10820883</v>
      </c>
      <c r="S18" s="100">
        <v>10775971</v>
      </c>
      <c r="T18" s="100">
        <v>10754679</v>
      </c>
      <c r="U18" s="99" t="s">
        <v>63</v>
      </c>
    </row>
    <row r="19" spans="1:21" x14ac:dyDescent="0.3">
      <c r="A19" s="98" t="s">
        <v>159</v>
      </c>
      <c r="B19" s="98" t="s">
        <v>43</v>
      </c>
      <c r="C19" s="100">
        <v>40567864</v>
      </c>
      <c r="D19" s="100">
        <v>40850412</v>
      </c>
      <c r="E19" s="100">
        <v>41431558</v>
      </c>
      <c r="F19" s="100">
        <v>42187645</v>
      </c>
      <c r="G19" s="100">
        <v>42921895</v>
      </c>
      <c r="H19" s="100">
        <v>43653155</v>
      </c>
      <c r="I19" s="100">
        <v>44397319</v>
      </c>
      <c r="J19" s="100">
        <v>45226803</v>
      </c>
      <c r="K19" s="100">
        <v>45954106</v>
      </c>
      <c r="L19" s="100">
        <v>46362946</v>
      </c>
      <c r="M19" s="100">
        <v>46576897</v>
      </c>
      <c r="N19" s="100">
        <v>46742697</v>
      </c>
      <c r="O19" s="100">
        <v>46773055</v>
      </c>
      <c r="P19" s="100">
        <v>46620045</v>
      </c>
      <c r="Q19" s="100">
        <v>46480882</v>
      </c>
      <c r="R19" s="100">
        <v>46444832</v>
      </c>
      <c r="S19" s="100">
        <v>46483569</v>
      </c>
      <c r="T19" s="100">
        <v>46593236</v>
      </c>
      <c r="U19" s="99" t="s">
        <v>63</v>
      </c>
    </row>
    <row r="20" spans="1:21" x14ac:dyDescent="0.3">
      <c r="A20" s="98" t="s">
        <v>158</v>
      </c>
      <c r="B20" s="98" t="s">
        <v>49</v>
      </c>
      <c r="C20" s="100">
        <v>60762169</v>
      </c>
      <c r="D20" s="100">
        <v>61201676</v>
      </c>
      <c r="E20" s="100">
        <v>61644062</v>
      </c>
      <c r="F20" s="100">
        <v>62078165</v>
      </c>
      <c r="G20" s="100">
        <v>62532556</v>
      </c>
      <c r="H20" s="100">
        <v>63001253</v>
      </c>
      <c r="I20" s="100">
        <v>63437350</v>
      </c>
      <c r="J20" s="100">
        <v>63826129</v>
      </c>
      <c r="K20" s="100">
        <v>64178710</v>
      </c>
      <c r="L20" s="100">
        <v>64504541</v>
      </c>
      <c r="M20" s="100">
        <v>64818789</v>
      </c>
      <c r="N20" s="100">
        <v>65127852</v>
      </c>
      <c r="O20" s="100">
        <v>65438667</v>
      </c>
      <c r="P20" s="100">
        <v>65771309</v>
      </c>
      <c r="Q20" s="100">
        <v>66084116</v>
      </c>
      <c r="R20" s="100">
        <v>66593366</v>
      </c>
      <c r="S20" s="100">
        <v>66859768</v>
      </c>
      <c r="T20" s="100">
        <v>66865144</v>
      </c>
      <c r="U20" s="99" t="s">
        <v>63</v>
      </c>
    </row>
    <row r="21" spans="1:21" x14ac:dyDescent="0.3">
      <c r="A21" s="98" t="s">
        <v>157</v>
      </c>
      <c r="B21" s="98" t="s">
        <v>37</v>
      </c>
      <c r="C21" s="100">
        <v>4468302</v>
      </c>
      <c r="D21" s="100">
        <v>4300450</v>
      </c>
      <c r="E21" s="100">
        <v>4305439</v>
      </c>
      <c r="F21" s="100">
        <v>4305555</v>
      </c>
      <c r="G21" s="100">
        <v>4308293</v>
      </c>
      <c r="H21" s="100">
        <v>4311674</v>
      </c>
      <c r="I21" s="100">
        <v>4313009</v>
      </c>
      <c r="J21" s="100">
        <v>4312749</v>
      </c>
      <c r="K21" s="100">
        <v>4310882</v>
      </c>
      <c r="L21" s="100">
        <v>4306322</v>
      </c>
      <c r="M21" s="100">
        <v>4296352</v>
      </c>
      <c r="N21" s="100">
        <v>4282921</v>
      </c>
      <c r="O21" s="100">
        <v>4269062</v>
      </c>
      <c r="P21" s="100">
        <v>4254475</v>
      </c>
      <c r="Q21" s="100">
        <v>4236063</v>
      </c>
      <c r="R21" s="100">
        <v>4207993</v>
      </c>
      <c r="S21" s="100">
        <v>4172441</v>
      </c>
      <c r="T21" s="100">
        <v>4129853</v>
      </c>
      <c r="U21" s="99" t="s">
        <v>63</v>
      </c>
    </row>
    <row r="22" spans="1:21" x14ac:dyDescent="0.3">
      <c r="A22" s="98" t="s">
        <v>156</v>
      </c>
      <c r="B22" s="98" t="s">
        <v>51</v>
      </c>
      <c r="C22" s="100">
        <v>56942108</v>
      </c>
      <c r="D22" s="100">
        <v>56974100</v>
      </c>
      <c r="E22" s="100">
        <v>57059007</v>
      </c>
      <c r="F22" s="100">
        <v>57313203</v>
      </c>
      <c r="G22" s="100">
        <v>57685327</v>
      </c>
      <c r="H22" s="100">
        <v>57969484</v>
      </c>
      <c r="I22" s="100">
        <v>58143979</v>
      </c>
      <c r="J22" s="100">
        <v>58438310</v>
      </c>
      <c r="K22" s="100">
        <v>58826731</v>
      </c>
      <c r="L22" s="100">
        <v>59095365</v>
      </c>
      <c r="M22" s="100">
        <v>59277417</v>
      </c>
      <c r="N22" s="100">
        <v>59379449</v>
      </c>
      <c r="O22" s="100">
        <v>59539717</v>
      </c>
      <c r="P22" s="100">
        <v>60233948</v>
      </c>
      <c r="Q22" s="100">
        <v>60789140</v>
      </c>
      <c r="R22" s="100">
        <v>60730582</v>
      </c>
      <c r="S22" s="100">
        <v>60627498</v>
      </c>
      <c r="T22" s="100">
        <v>60536709</v>
      </c>
      <c r="U22" s="99" t="s">
        <v>63</v>
      </c>
    </row>
    <row r="23" spans="1:21" x14ac:dyDescent="0.3">
      <c r="A23" s="98" t="s">
        <v>155</v>
      </c>
      <c r="B23" s="98" t="s">
        <v>54</v>
      </c>
      <c r="C23" s="100">
        <v>694023</v>
      </c>
      <c r="D23" s="100">
        <v>701544</v>
      </c>
      <c r="E23" s="100">
        <v>709630</v>
      </c>
      <c r="F23" s="100">
        <v>718307</v>
      </c>
      <c r="G23" s="100">
        <v>727980</v>
      </c>
      <c r="H23" s="100">
        <v>738540</v>
      </c>
      <c r="I23" s="100">
        <v>750965</v>
      </c>
      <c r="J23" s="100">
        <v>767125</v>
      </c>
      <c r="K23" s="100">
        <v>786632</v>
      </c>
      <c r="L23" s="100">
        <v>808035</v>
      </c>
      <c r="M23" s="100">
        <v>829446</v>
      </c>
      <c r="N23" s="100">
        <v>850881</v>
      </c>
      <c r="O23" s="100">
        <v>863945</v>
      </c>
      <c r="P23" s="100">
        <v>861939</v>
      </c>
      <c r="Q23" s="100">
        <v>852504</v>
      </c>
      <c r="R23" s="100">
        <v>847664</v>
      </c>
      <c r="S23" s="100">
        <v>851561</v>
      </c>
      <c r="T23" s="100">
        <v>859519</v>
      </c>
      <c r="U23" s="99" t="s">
        <v>63</v>
      </c>
    </row>
    <row r="24" spans="1:21" x14ac:dyDescent="0.3">
      <c r="A24" s="98" t="s">
        <v>154</v>
      </c>
      <c r="B24" s="98" t="s">
        <v>33</v>
      </c>
      <c r="C24" s="100">
        <v>2367550</v>
      </c>
      <c r="D24" s="100">
        <v>2337170</v>
      </c>
      <c r="E24" s="100">
        <v>2310173</v>
      </c>
      <c r="F24" s="100">
        <v>2287955</v>
      </c>
      <c r="G24" s="100">
        <v>2263122</v>
      </c>
      <c r="H24" s="100">
        <v>2238799</v>
      </c>
      <c r="I24" s="100">
        <v>2218357</v>
      </c>
      <c r="J24" s="100">
        <v>2200325</v>
      </c>
      <c r="K24" s="100">
        <v>2177322</v>
      </c>
      <c r="L24" s="100">
        <v>2141669</v>
      </c>
      <c r="M24" s="100">
        <v>2097555</v>
      </c>
      <c r="N24" s="100">
        <v>2059709</v>
      </c>
      <c r="O24" s="100">
        <v>2034319</v>
      </c>
      <c r="P24" s="100">
        <v>2012647</v>
      </c>
      <c r="Q24" s="100">
        <v>1993782</v>
      </c>
      <c r="R24" s="100">
        <v>1977527</v>
      </c>
      <c r="S24" s="100">
        <v>1959537</v>
      </c>
      <c r="T24" s="100">
        <v>1942248</v>
      </c>
      <c r="U24" s="99" t="s">
        <v>63</v>
      </c>
    </row>
    <row r="25" spans="1:21" x14ac:dyDescent="0.3">
      <c r="A25" s="98" t="s">
        <v>153</v>
      </c>
      <c r="B25" s="98" t="s">
        <v>38</v>
      </c>
      <c r="C25" s="100">
        <v>3499536</v>
      </c>
      <c r="D25" s="100">
        <v>3470818</v>
      </c>
      <c r="E25" s="100">
        <v>3443067</v>
      </c>
      <c r="F25" s="100">
        <v>3415213</v>
      </c>
      <c r="G25" s="100">
        <v>3377075</v>
      </c>
      <c r="H25" s="100">
        <v>3322528</v>
      </c>
      <c r="I25" s="100">
        <v>3269909</v>
      </c>
      <c r="J25" s="100">
        <v>3231294</v>
      </c>
      <c r="K25" s="100">
        <v>3198231</v>
      </c>
      <c r="L25" s="100">
        <v>3162916</v>
      </c>
      <c r="M25" s="100">
        <v>3097282</v>
      </c>
      <c r="N25" s="100">
        <v>3028115</v>
      </c>
      <c r="O25" s="100">
        <v>2987773</v>
      </c>
      <c r="P25" s="100">
        <v>2957689</v>
      </c>
      <c r="Q25" s="100">
        <v>2932367</v>
      </c>
      <c r="R25" s="100">
        <v>2904910</v>
      </c>
      <c r="S25" s="100">
        <v>2868231</v>
      </c>
      <c r="T25" s="100">
        <v>2828403</v>
      </c>
      <c r="U25" s="99" t="s">
        <v>63</v>
      </c>
    </row>
    <row r="26" spans="1:21" x14ac:dyDescent="0.3">
      <c r="A26" s="98" t="s">
        <v>152</v>
      </c>
      <c r="B26" s="98" t="s">
        <v>151</v>
      </c>
      <c r="C26" s="100">
        <v>436300</v>
      </c>
      <c r="D26" s="100">
        <v>441525</v>
      </c>
      <c r="E26" s="100">
        <v>446175</v>
      </c>
      <c r="F26" s="100">
        <v>451630</v>
      </c>
      <c r="G26" s="100">
        <v>458095</v>
      </c>
      <c r="H26" s="100">
        <v>465158</v>
      </c>
      <c r="I26" s="100">
        <v>472637</v>
      </c>
      <c r="J26" s="100">
        <v>479993</v>
      </c>
      <c r="K26" s="100">
        <v>488650</v>
      </c>
      <c r="L26" s="100">
        <v>497783</v>
      </c>
      <c r="M26" s="100">
        <v>506953</v>
      </c>
      <c r="N26" s="100">
        <v>518347</v>
      </c>
      <c r="O26" s="100">
        <v>530946</v>
      </c>
      <c r="P26" s="100">
        <v>543360</v>
      </c>
      <c r="Q26" s="100">
        <v>556319</v>
      </c>
      <c r="R26" s="100">
        <v>569604</v>
      </c>
      <c r="S26" s="100">
        <v>582014</v>
      </c>
      <c r="T26" s="100">
        <v>596336</v>
      </c>
      <c r="U26" s="99" t="s">
        <v>63</v>
      </c>
    </row>
    <row r="27" spans="1:21" x14ac:dyDescent="0.3">
      <c r="A27" s="98" t="s">
        <v>150</v>
      </c>
      <c r="B27" s="98" t="s">
        <v>40</v>
      </c>
      <c r="C27" s="100">
        <v>10210971</v>
      </c>
      <c r="D27" s="100">
        <v>10187576</v>
      </c>
      <c r="E27" s="100">
        <v>10158608</v>
      </c>
      <c r="F27" s="100">
        <v>10129552</v>
      </c>
      <c r="G27" s="100">
        <v>10107146</v>
      </c>
      <c r="H27" s="100">
        <v>10087065</v>
      </c>
      <c r="I27" s="100">
        <v>10071370</v>
      </c>
      <c r="J27" s="100">
        <v>10055780</v>
      </c>
      <c r="K27" s="100">
        <v>10038188</v>
      </c>
      <c r="L27" s="100">
        <v>10022650</v>
      </c>
      <c r="M27" s="100">
        <v>10000023</v>
      </c>
      <c r="N27" s="100">
        <v>9971727</v>
      </c>
      <c r="O27" s="100">
        <v>9920362</v>
      </c>
      <c r="P27" s="100">
        <v>9893082</v>
      </c>
      <c r="Q27" s="100">
        <v>9866468</v>
      </c>
      <c r="R27" s="100">
        <v>9843028</v>
      </c>
      <c r="S27" s="100">
        <v>9814023</v>
      </c>
      <c r="T27" s="100">
        <v>9787966</v>
      </c>
      <c r="U27" s="99" t="s">
        <v>63</v>
      </c>
    </row>
    <row r="28" spans="1:21" x14ac:dyDescent="0.3">
      <c r="A28" s="98" t="s">
        <v>149</v>
      </c>
      <c r="B28" s="98" t="s">
        <v>59</v>
      </c>
      <c r="C28" s="100">
        <v>390087</v>
      </c>
      <c r="D28" s="100">
        <v>393028</v>
      </c>
      <c r="E28" s="100">
        <v>395969</v>
      </c>
      <c r="F28" s="100">
        <v>398582</v>
      </c>
      <c r="G28" s="100">
        <v>401268</v>
      </c>
      <c r="H28" s="100">
        <v>403834</v>
      </c>
      <c r="I28" s="100">
        <v>405308</v>
      </c>
      <c r="J28" s="100">
        <v>406724</v>
      </c>
      <c r="K28" s="100">
        <v>409379</v>
      </c>
      <c r="L28" s="100">
        <v>412477</v>
      </c>
      <c r="M28" s="100">
        <v>414508</v>
      </c>
      <c r="N28" s="100">
        <v>416268</v>
      </c>
      <c r="O28" s="100">
        <v>420028</v>
      </c>
      <c r="P28" s="100">
        <v>425967</v>
      </c>
      <c r="Q28" s="100">
        <v>434558</v>
      </c>
      <c r="R28" s="100">
        <v>445053</v>
      </c>
      <c r="S28" s="100">
        <v>455356</v>
      </c>
      <c r="T28" s="100">
        <v>467999</v>
      </c>
      <c r="U28" s="99" t="s">
        <v>63</v>
      </c>
    </row>
    <row r="29" spans="1:21" x14ac:dyDescent="0.3">
      <c r="A29" s="98" t="s">
        <v>148</v>
      </c>
      <c r="B29" s="98" t="s">
        <v>53</v>
      </c>
      <c r="C29" s="100">
        <v>15925513</v>
      </c>
      <c r="D29" s="100">
        <v>16046180</v>
      </c>
      <c r="E29" s="100">
        <v>16148929</v>
      </c>
      <c r="F29" s="100">
        <v>16225302</v>
      </c>
      <c r="G29" s="100">
        <v>16281779</v>
      </c>
      <c r="H29" s="100">
        <v>16319868</v>
      </c>
      <c r="I29" s="100">
        <v>16346101</v>
      </c>
      <c r="J29" s="100">
        <v>16381696</v>
      </c>
      <c r="K29" s="100">
        <v>16445593</v>
      </c>
      <c r="L29" s="100">
        <v>16530388</v>
      </c>
      <c r="M29" s="100">
        <v>16615394</v>
      </c>
      <c r="N29" s="100">
        <v>16693074</v>
      </c>
      <c r="O29" s="100">
        <v>16754962</v>
      </c>
      <c r="P29" s="100">
        <v>16804432</v>
      </c>
      <c r="Q29" s="100">
        <v>16865008</v>
      </c>
      <c r="R29" s="100">
        <v>16939923</v>
      </c>
      <c r="S29" s="100">
        <v>17030314</v>
      </c>
      <c r="T29" s="100">
        <v>17131296</v>
      </c>
      <c r="U29" s="99" t="s">
        <v>63</v>
      </c>
    </row>
    <row r="30" spans="1:21" x14ac:dyDescent="0.3">
      <c r="A30" s="98" t="s">
        <v>147</v>
      </c>
      <c r="B30" s="98" t="s">
        <v>56</v>
      </c>
      <c r="C30" s="100">
        <v>8011566</v>
      </c>
      <c r="D30" s="100">
        <v>8042293</v>
      </c>
      <c r="E30" s="100">
        <v>8081957</v>
      </c>
      <c r="F30" s="100">
        <v>8121423</v>
      </c>
      <c r="G30" s="100">
        <v>8171966</v>
      </c>
      <c r="H30" s="100">
        <v>8227829</v>
      </c>
      <c r="I30" s="100">
        <v>8268641</v>
      </c>
      <c r="J30" s="100">
        <v>8295487</v>
      </c>
      <c r="K30" s="100">
        <v>8321496</v>
      </c>
      <c r="L30" s="100">
        <v>8343323</v>
      </c>
      <c r="M30" s="100">
        <v>8363404</v>
      </c>
      <c r="N30" s="100">
        <v>8391643</v>
      </c>
      <c r="O30" s="100">
        <v>8429991</v>
      </c>
      <c r="P30" s="100">
        <v>8479823</v>
      </c>
      <c r="Q30" s="100">
        <v>8546356</v>
      </c>
      <c r="R30" s="100">
        <v>8642699</v>
      </c>
      <c r="S30" s="100">
        <v>8736668</v>
      </c>
      <c r="T30" s="100">
        <v>8797566</v>
      </c>
      <c r="U30" s="99" t="s">
        <v>63</v>
      </c>
    </row>
    <row r="31" spans="1:21" x14ac:dyDescent="0.3">
      <c r="A31" s="98" t="s">
        <v>146</v>
      </c>
      <c r="B31" s="98" t="s">
        <v>41</v>
      </c>
      <c r="C31" s="100">
        <v>38258629</v>
      </c>
      <c r="D31" s="100">
        <v>38248076</v>
      </c>
      <c r="E31" s="100">
        <v>38230364</v>
      </c>
      <c r="F31" s="100">
        <v>38204570</v>
      </c>
      <c r="G31" s="100">
        <v>38182222</v>
      </c>
      <c r="H31" s="100">
        <v>38165445</v>
      </c>
      <c r="I31" s="100">
        <v>38141267</v>
      </c>
      <c r="J31" s="100">
        <v>38120560</v>
      </c>
      <c r="K31" s="100">
        <v>38125759</v>
      </c>
      <c r="L31" s="100">
        <v>38151603</v>
      </c>
      <c r="M31" s="100">
        <v>38042794</v>
      </c>
      <c r="N31" s="100">
        <v>38063255</v>
      </c>
      <c r="O31" s="100">
        <v>38063164</v>
      </c>
      <c r="P31" s="100">
        <v>38040196</v>
      </c>
      <c r="Q31" s="100">
        <v>38011735</v>
      </c>
      <c r="R31" s="100">
        <v>37986412</v>
      </c>
      <c r="S31" s="100">
        <v>37970087</v>
      </c>
      <c r="T31" s="100">
        <v>37974826</v>
      </c>
      <c r="U31" s="99" t="s">
        <v>63</v>
      </c>
    </row>
    <row r="32" spans="1:21" x14ac:dyDescent="0.3">
      <c r="A32" s="98" t="s">
        <v>145</v>
      </c>
      <c r="B32" s="98" t="s">
        <v>48</v>
      </c>
      <c r="C32" s="100">
        <v>10289898</v>
      </c>
      <c r="D32" s="100">
        <v>10362722</v>
      </c>
      <c r="E32" s="100">
        <v>10419631</v>
      </c>
      <c r="F32" s="100">
        <v>10458821</v>
      </c>
      <c r="G32" s="100">
        <v>10483861</v>
      </c>
      <c r="H32" s="100">
        <v>10503330</v>
      </c>
      <c r="I32" s="100">
        <v>10522288</v>
      </c>
      <c r="J32" s="100">
        <v>10542964</v>
      </c>
      <c r="K32" s="100">
        <v>10558177</v>
      </c>
      <c r="L32" s="100">
        <v>10568247</v>
      </c>
      <c r="M32" s="100">
        <v>10573100</v>
      </c>
      <c r="N32" s="100">
        <v>10557560</v>
      </c>
      <c r="O32" s="100">
        <v>10514844</v>
      </c>
      <c r="P32" s="100">
        <v>10457295</v>
      </c>
      <c r="Q32" s="100">
        <v>10401062</v>
      </c>
      <c r="R32" s="100">
        <v>10358076</v>
      </c>
      <c r="S32" s="100">
        <v>10325452</v>
      </c>
      <c r="T32" s="100">
        <v>10300300</v>
      </c>
      <c r="U32" s="99" t="s">
        <v>63</v>
      </c>
    </row>
    <row r="33" spans="1:21" x14ac:dyDescent="0.3">
      <c r="A33" s="98" t="s">
        <v>144</v>
      </c>
      <c r="B33" s="98" t="s">
        <v>39</v>
      </c>
      <c r="C33" s="100">
        <v>22442971</v>
      </c>
      <c r="D33" s="100">
        <v>22131970</v>
      </c>
      <c r="E33" s="100">
        <v>21730496</v>
      </c>
      <c r="F33" s="100">
        <v>21574326</v>
      </c>
      <c r="G33" s="100">
        <v>21451748</v>
      </c>
      <c r="H33" s="100">
        <v>21319685</v>
      </c>
      <c r="I33" s="100">
        <v>21193760</v>
      </c>
      <c r="J33" s="100">
        <v>20882982</v>
      </c>
      <c r="K33" s="100">
        <v>20537875</v>
      </c>
      <c r="L33" s="100">
        <v>20367487</v>
      </c>
      <c r="M33" s="100">
        <v>20246871</v>
      </c>
      <c r="N33" s="100">
        <v>20147528</v>
      </c>
      <c r="O33" s="100">
        <v>20058035</v>
      </c>
      <c r="P33" s="100">
        <v>19983693</v>
      </c>
      <c r="Q33" s="100">
        <v>19908979</v>
      </c>
      <c r="R33" s="100">
        <v>19815481</v>
      </c>
      <c r="S33" s="100">
        <v>19702332</v>
      </c>
      <c r="T33" s="100">
        <v>19587491</v>
      </c>
      <c r="U33" s="99" t="s">
        <v>63</v>
      </c>
    </row>
    <row r="34" spans="1:21" x14ac:dyDescent="0.3">
      <c r="A34" s="98" t="s">
        <v>143</v>
      </c>
      <c r="B34" s="98" t="s">
        <v>44</v>
      </c>
      <c r="C34" s="100">
        <v>1988925</v>
      </c>
      <c r="D34" s="100">
        <v>1992060</v>
      </c>
      <c r="E34" s="100">
        <v>1994530</v>
      </c>
      <c r="F34" s="100">
        <v>1995733</v>
      </c>
      <c r="G34" s="100">
        <v>1997012</v>
      </c>
      <c r="H34" s="100">
        <v>2000474</v>
      </c>
      <c r="I34" s="100">
        <v>2006868</v>
      </c>
      <c r="J34" s="100">
        <v>2018122</v>
      </c>
      <c r="K34" s="100">
        <v>2021316</v>
      </c>
      <c r="L34" s="100">
        <v>2039669</v>
      </c>
      <c r="M34" s="100">
        <v>2048583</v>
      </c>
      <c r="N34" s="100">
        <v>2052843</v>
      </c>
      <c r="O34" s="100">
        <v>2057159</v>
      </c>
      <c r="P34" s="100">
        <v>2059953</v>
      </c>
      <c r="Q34" s="100">
        <v>2061980</v>
      </c>
      <c r="R34" s="100">
        <v>2063531</v>
      </c>
      <c r="S34" s="100">
        <v>2065042</v>
      </c>
      <c r="T34" s="100">
        <v>2066388</v>
      </c>
      <c r="U34" s="99" t="s">
        <v>63</v>
      </c>
    </row>
    <row r="35" spans="1:21" x14ac:dyDescent="0.3">
      <c r="A35" s="98" t="s">
        <v>142</v>
      </c>
      <c r="B35" s="98" t="s">
        <v>45</v>
      </c>
      <c r="C35" s="100">
        <v>5388720</v>
      </c>
      <c r="D35" s="100">
        <v>5378867</v>
      </c>
      <c r="E35" s="100">
        <v>5376912</v>
      </c>
      <c r="F35" s="100">
        <v>5373374</v>
      </c>
      <c r="G35" s="100">
        <v>5372280</v>
      </c>
      <c r="H35" s="100">
        <v>5372807</v>
      </c>
      <c r="I35" s="100">
        <v>5373054</v>
      </c>
      <c r="J35" s="100">
        <v>5374622</v>
      </c>
      <c r="K35" s="100">
        <v>5379233</v>
      </c>
      <c r="L35" s="100">
        <v>5386406</v>
      </c>
      <c r="M35" s="100">
        <v>5391428</v>
      </c>
      <c r="N35" s="100">
        <v>5398384</v>
      </c>
      <c r="O35" s="100">
        <v>5407579</v>
      </c>
      <c r="P35" s="100">
        <v>5413393</v>
      </c>
      <c r="Q35" s="100">
        <v>5418649</v>
      </c>
      <c r="R35" s="100">
        <v>5423801</v>
      </c>
      <c r="S35" s="100">
        <v>5430798</v>
      </c>
      <c r="T35" s="100">
        <v>5439232</v>
      </c>
      <c r="U35" s="99" t="s">
        <v>63</v>
      </c>
    </row>
    <row r="36" spans="1:21" x14ac:dyDescent="0.3">
      <c r="A36" s="98" t="s">
        <v>141</v>
      </c>
      <c r="B36" s="98" t="s">
        <v>50</v>
      </c>
      <c r="C36" s="100">
        <v>5176209</v>
      </c>
      <c r="D36" s="100">
        <v>5188008</v>
      </c>
      <c r="E36" s="100">
        <v>5200598</v>
      </c>
      <c r="F36" s="100">
        <v>5213014</v>
      </c>
      <c r="G36" s="100">
        <v>5228172</v>
      </c>
      <c r="H36" s="100">
        <v>5246096</v>
      </c>
      <c r="I36" s="100">
        <v>5266268</v>
      </c>
      <c r="J36" s="100">
        <v>5288720</v>
      </c>
      <c r="K36" s="100">
        <v>5313399</v>
      </c>
      <c r="L36" s="100">
        <v>5338871</v>
      </c>
      <c r="M36" s="100">
        <v>5363352</v>
      </c>
      <c r="N36" s="100">
        <v>5388272</v>
      </c>
      <c r="O36" s="100">
        <v>5413971</v>
      </c>
      <c r="P36" s="100">
        <v>5438972</v>
      </c>
      <c r="Q36" s="100">
        <v>5461512</v>
      </c>
      <c r="R36" s="100">
        <v>5479531</v>
      </c>
      <c r="S36" s="100">
        <v>5495303</v>
      </c>
      <c r="T36" s="100">
        <v>5508214</v>
      </c>
      <c r="U36" s="99" t="s">
        <v>63</v>
      </c>
    </row>
    <row r="37" spans="1:21" x14ac:dyDescent="0.3">
      <c r="A37" s="98" t="s">
        <v>140</v>
      </c>
      <c r="B37" s="98" t="s">
        <v>35</v>
      </c>
      <c r="C37" s="100">
        <v>8872109</v>
      </c>
      <c r="D37" s="100">
        <v>8895960</v>
      </c>
      <c r="E37" s="100">
        <v>8924958</v>
      </c>
      <c r="F37" s="100">
        <v>8958229</v>
      </c>
      <c r="G37" s="100">
        <v>8993531</v>
      </c>
      <c r="H37" s="100">
        <v>9029572</v>
      </c>
      <c r="I37" s="100">
        <v>9080505</v>
      </c>
      <c r="J37" s="100">
        <v>9148092</v>
      </c>
      <c r="K37" s="100">
        <v>9219637</v>
      </c>
      <c r="L37" s="100">
        <v>9298515</v>
      </c>
      <c r="M37" s="100">
        <v>9378126</v>
      </c>
      <c r="N37" s="100">
        <v>9449213</v>
      </c>
      <c r="O37" s="100">
        <v>9519374</v>
      </c>
      <c r="P37" s="100">
        <v>9600379</v>
      </c>
      <c r="Q37" s="100">
        <v>9696110</v>
      </c>
      <c r="R37" s="100">
        <v>9799186</v>
      </c>
      <c r="S37" s="100">
        <v>9923085</v>
      </c>
      <c r="T37" s="100">
        <v>10057698</v>
      </c>
      <c r="U37" s="99" t="s">
        <v>63</v>
      </c>
    </row>
    <row r="38" spans="1:21" x14ac:dyDescent="0.3">
      <c r="A38" s="98" t="s">
        <v>139</v>
      </c>
      <c r="B38" s="98" t="s">
        <v>46</v>
      </c>
      <c r="C38" s="100">
        <v>58892514</v>
      </c>
      <c r="D38" s="100">
        <v>59119673</v>
      </c>
      <c r="E38" s="100">
        <v>59370479</v>
      </c>
      <c r="F38" s="100">
        <v>59647577</v>
      </c>
      <c r="G38" s="100">
        <v>59987905</v>
      </c>
      <c r="H38" s="100">
        <v>60401206</v>
      </c>
      <c r="I38" s="100">
        <v>60846820</v>
      </c>
      <c r="J38" s="100">
        <v>61322463</v>
      </c>
      <c r="K38" s="100">
        <v>61806995</v>
      </c>
      <c r="L38" s="100">
        <v>62276270</v>
      </c>
      <c r="M38" s="100">
        <v>62766365</v>
      </c>
      <c r="N38" s="100">
        <v>63258918</v>
      </c>
      <c r="O38" s="100">
        <v>63700300</v>
      </c>
      <c r="P38" s="100">
        <v>64128226</v>
      </c>
      <c r="Q38" s="100">
        <v>64613160</v>
      </c>
      <c r="R38" s="100">
        <v>65128861</v>
      </c>
      <c r="S38" s="100">
        <v>65595565</v>
      </c>
      <c r="T38" s="100">
        <v>66058859</v>
      </c>
      <c r="U38" s="99" t="s">
        <v>63</v>
      </c>
    </row>
    <row r="39" spans="1:21" x14ac:dyDescent="0.3">
      <c r="A39" s="98" t="s">
        <v>138</v>
      </c>
      <c r="B39" s="98" t="s">
        <v>137</v>
      </c>
      <c r="C39" s="100">
        <v>4490967</v>
      </c>
      <c r="D39" s="100">
        <v>4513751</v>
      </c>
      <c r="E39" s="100">
        <v>4538159</v>
      </c>
      <c r="F39" s="100">
        <v>4564855</v>
      </c>
      <c r="G39" s="100">
        <v>4591910</v>
      </c>
      <c r="H39" s="100">
        <v>4623291</v>
      </c>
      <c r="I39" s="100">
        <v>4660677</v>
      </c>
      <c r="J39" s="100">
        <v>4709153</v>
      </c>
      <c r="K39" s="100">
        <v>4768212</v>
      </c>
      <c r="L39" s="100">
        <v>4828726</v>
      </c>
      <c r="M39" s="100">
        <v>4889252</v>
      </c>
      <c r="N39" s="100">
        <v>4953088</v>
      </c>
      <c r="O39" s="100">
        <v>5018573</v>
      </c>
      <c r="P39" s="100">
        <v>5079623</v>
      </c>
      <c r="Q39" s="100">
        <v>5137232</v>
      </c>
      <c r="R39" s="100">
        <v>5188607</v>
      </c>
      <c r="S39" s="100">
        <v>5234519</v>
      </c>
      <c r="T39" s="100">
        <v>5276968</v>
      </c>
      <c r="U39" s="99" t="s">
        <v>63</v>
      </c>
    </row>
    <row r="40" spans="1:21" x14ac:dyDescent="0.3">
      <c r="A40" s="98" t="s">
        <v>136</v>
      </c>
      <c r="B40" s="98" t="s">
        <v>135</v>
      </c>
      <c r="C40" s="100">
        <v>7184250</v>
      </c>
      <c r="D40" s="100">
        <v>7229854</v>
      </c>
      <c r="E40" s="100">
        <v>7284753</v>
      </c>
      <c r="F40" s="100">
        <v>7339001</v>
      </c>
      <c r="G40" s="100">
        <v>7389625</v>
      </c>
      <c r="H40" s="100">
        <v>7437115</v>
      </c>
      <c r="I40" s="100">
        <v>7483934</v>
      </c>
      <c r="J40" s="100">
        <v>7551117</v>
      </c>
      <c r="K40" s="100">
        <v>7647675</v>
      </c>
      <c r="L40" s="100">
        <v>7743831</v>
      </c>
      <c r="M40" s="100">
        <v>7824909</v>
      </c>
      <c r="N40" s="100">
        <v>7912398</v>
      </c>
      <c r="O40" s="100">
        <v>7996861</v>
      </c>
      <c r="P40" s="100">
        <v>8089346</v>
      </c>
      <c r="Q40" s="100">
        <v>8188649</v>
      </c>
      <c r="R40" s="100">
        <v>8282396</v>
      </c>
      <c r="S40" s="100">
        <v>8373338</v>
      </c>
      <c r="T40" s="100">
        <v>8451840</v>
      </c>
      <c r="U40" s="99" t="s">
        <v>63</v>
      </c>
    </row>
    <row r="41" spans="1:21" x14ac:dyDescent="0.3">
      <c r="A41" s="98" t="s">
        <v>134</v>
      </c>
      <c r="B41" s="98" t="s">
        <v>201</v>
      </c>
      <c r="C41" s="100">
        <v>2026345</v>
      </c>
      <c r="D41" s="100">
        <v>2034882</v>
      </c>
      <c r="E41" s="100">
        <v>2031153</v>
      </c>
      <c r="F41" s="100">
        <v>2026773</v>
      </c>
      <c r="G41" s="100">
        <v>2032544</v>
      </c>
      <c r="H41" s="100">
        <v>2036855</v>
      </c>
      <c r="I41" s="100">
        <v>2040228</v>
      </c>
      <c r="J41" s="100">
        <v>2043559</v>
      </c>
      <c r="K41" s="100">
        <v>2046898</v>
      </c>
      <c r="L41" s="100">
        <v>2050671</v>
      </c>
      <c r="M41" s="100">
        <v>2055003</v>
      </c>
      <c r="N41" s="100">
        <v>2058539</v>
      </c>
      <c r="O41" s="100">
        <v>2061044</v>
      </c>
      <c r="P41" s="100">
        <v>2064032</v>
      </c>
      <c r="Q41" s="100">
        <v>2067471</v>
      </c>
      <c r="R41" s="100">
        <v>2070225</v>
      </c>
      <c r="S41" s="100">
        <v>2072490</v>
      </c>
      <c r="T41" s="100">
        <v>2074502</v>
      </c>
      <c r="U41" s="99" t="s">
        <v>63</v>
      </c>
    </row>
    <row r="42" spans="1:21" x14ac:dyDescent="0.3">
      <c r="A42" s="98" t="s">
        <v>133</v>
      </c>
      <c r="B42" s="98" t="s">
        <v>132</v>
      </c>
      <c r="C42" s="100">
        <v>3060173</v>
      </c>
      <c r="D42" s="100">
        <v>3060169</v>
      </c>
      <c r="E42" s="100">
        <v>3051006</v>
      </c>
      <c r="F42" s="100">
        <v>3039612</v>
      </c>
      <c r="G42" s="100">
        <v>3026933</v>
      </c>
      <c r="H42" s="100">
        <v>3011482</v>
      </c>
      <c r="I42" s="100">
        <v>2992542</v>
      </c>
      <c r="J42" s="100">
        <v>2970011</v>
      </c>
      <c r="K42" s="100">
        <v>2947311</v>
      </c>
      <c r="L42" s="100">
        <v>2927515</v>
      </c>
      <c r="M42" s="100">
        <v>2913018</v>
      </c>
      <c r="N42" s="100">
        <v>2905185</v>
      </c>
      <c r="O42" s="100">
        <v>2900389</v>
      </c>
      <c r="P42" s="100">
        <v>2895082</v>
      </c>
      <c r="Q42" s="100">
        <v>2889095</v>
      </c>
      <c r="R42" s="100">
        <v>2880694</v>
      </c>
      <c r="S42" s="100">
        <v>2876092</v>
      </c>
      <c r="T42" s="100">
        <v>2873458</v>
      </c>
      <c r="U42" s="99" t="s">
        <v>63</v>
      </c>
    </row>
    <row r="43" spans="1:21" x14ac:dyDescent="0.3">
      <c r="A43" s="98" t="s">
        <v>131</v>
      </c>
      <c r="B43" s="98" t="s">
        <v>130</v>
      </c>
      <c r="C43" s="100">
        <v>7516346</v>
      </c>
      <c r="D43" s="100">
        <v>7503433</v>
      </c>
      <c r="E43" s="100">
        <v>7496522</v>
      </c>
      <c r="F43" s="100">
        <v>7480591</v>
      </c>
      <c r="G43" s="100">
        <v>7463157</v>
      </c>
      <c r="H43" s="100">
        <v>7440769</v>
      </c>
      <c r="I43" s="100">
        <v>7411569</v>
      </c>
      <c r="J43" s="100">
        <v>7381579</v>
      </c>
      <c r="K43" s="100">
        <v>7350222</v>
      </c>
      <c r="L43" s="100">
        <v>7320807</v>
      </c>
      <c r="M43" s="100">
        <v>7291436</v>
      </c>
      <c r="N43" s="100">
        <v>7234099</v>
      </c>
      <c r="O43" s="100">
        <v>7199077</v>
      </c>
      <c r="P43" s="100">
        <v>7164132</v>
      </c>
      <c r="Q43" s="100">
        <v>7130576</v>
      </c>
      <c r="R43" s="100">
        <v>7095383</v>
      </c>
      <c r="S43" s="100">
        <v>7058322</v>
      </c>
      <c r="T43" s="100">
        <v>7020858</v>
      </c>
      <c r="U43" s="99" t="s">
        <v>63</v>
      </c>
    </row>
    <row r="44" spans="1:21" x14ac:dyDescent="0.3">
      <c r="A44" s="98" t="s">
        <v>129</v>
      </c>
      <c r="B44" s="98" t="s">
        <v>128</v>
      </c>
      <c r="C44" s="100">
        <v>65809463</v>
      </c>
      <c r="D44" s="100">
        <v>65166331</v>
      </c>
      <c r="E44" s="100">
        <v>66002506</v>
      </c>
      <c r="F44" s="100">
        <v>66794551</v>
      </c>
      <c r="G44" s="100">
        <v>67598736</v>
      </c>
      <c r="H44" s="100">
        <v>68435380</v>
      </c>
      <c r="I44" s="100">
        <v>69295253</v>
      </c>
      <c r="J44" s="100">
        <v>70158112</v>
      </c>
      <c r="K44" s="100">
        <v>71051678</v>
      </c>
      <c r="L44" s="100">
        <v>72039206</v>
      </c>
      <c r="M44" s="100">
        <v>73142150</v>
      </c>
      <c r="N44" s="100">
        <v>74223629</v>
      </c>
      <c r="O44" s="100">
        <v>75175827</v>
      </c>
      <c r="P44" s="100">
        <v>76147624</v>
      </c>
      <c r="Q44" s="100">
        <v>77181884</v>
      </c>
      <c r="R44" s="100">
        <v>78218479</v>
      </c>
      <c r="S44" s="100">
        <v>79277962</v>
      </c>
      <c r="T44" s="100">
        <v>80312698</v>
      </c>
      <c r="U44" s="99" t="s">
        <v>63</v>
      </c>
    </row>
    <row r="45" spans="1:21" x14ac:dyDescent="0.3">
      <c r="A45" s="98" t="s">
        <v>127</v>
      </c>
      <c r="B45" s="98" t="s">
        <v>126</v>
      </c>
      <c r="C45" s="100">
        <v>3771401</v>
      </c>
      <c r="D45" s="100">
        <v>3801442</v>
      </c>
      <c r="E45" s="100">
        <v>3821758</v>
      </c>
      <c r="F45" s="100">
        <v>3833882</v>
      </c>
      <c r="G45" s="100">
        <v>3839973</v>
      </c>
      <c r="H45" s="100">
        <v>3842591</v>
      </c>
      <c r="I45" s="100">
        <v>3843334</v>
      </c>
      <c r="J45" s="100">
        <v>3843932</v>
      </c>
      <c r="K45" s="100">
        <v>3843922</v>
      </c>
      <c r="L45" s="100">
        <v>3844022</v>
      </c>
      <c r="M45" s="100">
        <v>3843479</v>
      </c>
      <c r="N45" s="100">
        <v>3841224</v>
      </c>
      <c r="O45" s="100">
        <v>3837455</v>
      </c>
      <c r="P45" s="100">
        <v>3833278</v>
      </c>
      <c r="Q45" s="99" t="s">
        <v>63</v>
      </c>
      <c r="R45" s="99" t="s">
        <v>63</v>
      </c>
      <c r="S45" s="100">
        <v>3512855</v>
      </c>
      <c r="T45" s="99">
        <v>3506139</v>
      </c>
      <c r="U45" s="99" t="s">
        <v>63</v>
      </c>
    </row>
    <row r="47" spans="1:21" x14ac:dyDescent="0.3">
      <c r="A47" s="97" t="s">
        <v>64</v>
      </c>
      <c r="C47" s="155"/>
    </row>
    <row r="48" spans="1:21" x14ac:dyDescent="0.3">
      <c r="A48" s="97" t="s">
        <v>63</v>
      </c>
      <c r="B48" s="97" t="s">
        <v>62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9CCFF"/>
  </sheetPr>
  <dimension ref="A1:E44"/>
  <sheetViews>
    <sheetView zoomScale="80" zoomScaleNormal="80" workbookViewId="0">
      <selection activeCell="L24" sqref="L24"/>
    </sheetView>
  </sheetViews>
  <sheetFormatPr defaultColWidth="9.1796875" defaultRowHeight="14" x14ac:dyDescent="0.3"/>
  <cols>
    <col min="1" max="1" width="9.1796875" style="82"/>
    <col min="2" max="2" width="35" style="82" customWidth="1"/>
    <col min="3" max="5" width="21.1796875" style="82" customWidth="1"/>
    <col min="6" max="16384" width="9.1796875" style="82"/>
  </cols>
  <sheetData>
    <row r="1" spans="1:5" x14ac:dyDescent="0.3">
      <c r="A1" s="83" t="s">
        <v>117</v>
      </c>
    </row>
    <row r="3" spans="1:5" x14ac:dyDescent="0.3">
      <c r="A3" s="83" t="s">
        <v>116</v>
      </c>
      <c r="B3" s="154">
        <v>43545.726099537038</v>
      </c>
    </row>
    <row r="4" spans="1:5" x14ac:dyDescent="0.3">
      <c r="A4" s="83" t="s">
        <v>115</v>
      </c>
      <c r="B4" s="154">
        <v>43551.597977395832</v>
      </c>
    </row>
    <row r="5" spans="1:5" x14ac:dyDescent="0.3">
      <c r="A5" s="83" t="s">
        <v>114</v>
      </c>
      <c r="B5" s="83" t="s">
        <v>113</v>
      </c>
    </row>
    <row r="7" spans="1:5" x14ac:dyDescent="0.3">
      <c r="A7" s="83" t="s">
        <v>110</v>
      </c>
      <c r="B7" s="83" t="s">
        <v>111</v>
      </c>
    </row>
    <row r="8" spans="1:5" x14ac:dyDescent="0.3">
      <c r="A8" s="83" t="s">
        <v>106</v>
      </c>
      <c r="B8" s="83" t="s">
        <v>179</v>
      </c>
    </row>
    <row r="9" spans="1:5" x14ac:dyDescent="0.3">
      <c r="A9" s="83" t="s">
        <v>178</v>
      </c>
      <c r="B9" s="83" t="s">
        <v>85</v>
      </c>
    </row>
    <row r="11" spans="1:5" x14ac:dyDescent="0.3">
      <c r="A11" s="84" t="s">
        <v>177</v>
      </c>
      <c r="B11" s="84" t="s">
        <v>104</v>
      </c>
      <c r="C11" s="84" t="s">
        <v>72</v>
      </c>
      <c r="D11" s="84" t="s">
        <v>71</v>
      </c>
      <c r="E11" s="84" t="s">
        <v>66</v>
      </c>
    </row>
    <row r="12" spans="1:5" x14ac:dyDescent="0.3">
      <c r="A12" s="84" t="s">
        <v>108</v>
      </c>
      <c r="B12" s="84" t="s">
        <v>176</v>
      </c>
      <c r="C12" s="84" t="s">
        <v>1</v>
      </c>
      <c r="D12" s="84" t="s">
        <v>2</v>
      </c>
      <c r="E12" s="84" t="s">
        <v>65</v>
      </c>
    </row>
    <row r="13" spans="1:5" x14ac:dyDescent="0.3">
      <c r="A13" s="84" t="s">
        <v>169</v>
      </c>
      <c r="B13" s="84" t="s">
        <v>168</v>
      </c>
      <c r="C13" s="106">
        <v>3.431</v>
      </c>
      <c r="D13" s="106">
        <v>1.365</v>
      </c>
      <c r="E13" s="106">
        <v>2.0670000000000002</v>
      </c>
    </row>
    <row r="14" spans="1:5" x14ac:dyDescent="0.3">
      <c r="A14" s="84" t="s">
        <v>167</v>
      </c>
      <c r="B14" s="84" t="s">
        <v>58</v>
      </c>
      <c r="C14" s="106">
        <v>22.202000000000002</v>
      </c>
      <c r="D14" s="106">
        <v>16.888000000000002</v>
      </c>
      <c r="E14" s="106">
        <v>5.3140000000000001</v>
      </c>
    </row>
    <row r="15" spans="1:5" x14ac:dyDescent="0.3">
      <c r="A15" s="84" t="s">
        <v>166</v>
      </c>
      <c r="B15" s="84" t="s">
        <v>36</v>
      </c>
      <c r="C15" s="106">
        <v>4.0030000000000001</v>
      </c>
      <c r="D15" s="106">
        <v>4.2</v>
      </c>
      <c r="E15" s="106">
        <v>-0.19800000000000001</v>
      </c>
    </row>
    <row r="16" spans="1:5" x14ac:dyDescent="0.3">
      <c r="A16" s="84" t="s">
        <v>165</v>
      </c>
      <c r="B16" s="114" t="s">
        <v>199</v>
      </c>
      <c r="C16" s="106">
        <v>7.4039999999999999</v>
      </c>
      <c r="D16" s="106">
        <v>6.7030000000000003</v>
      </c>
      <c r="E16" s="106">
        <v>0.70099999999999996</v>
      </c>
    </row>
    <row r="17" spans="1:5" x14ac:dyDescent="0.3">
      <c r="A17" s="84" t="s">
        <v>164</v>
      </c>
      <c r="B17" s="84" t="s">
        <v>55</v>
      </c>
      <c r="C17" s="106">
        <v>11.628</v>
      </c>
      <c r="D17" s="106">
        <v>7.6429999999999998</v>
      </c>
      <c r="E17" s="106">
        <v>3.9849999999999999</v>
      </c>
    </row>
    <row r="18" spans="1:5" x14ac:dyDescent="0.3">
      <c r="A18" s="84" t="s">
        <v>74</v>
      </c>
      <c r="B18" s="84" t="s">
        <v>163</v>
      </c>
      <c r="C18" s="106">
        <v>8.0510000000000002</v>
      </c>
      <c r="D18" s="106">
        <v>4.9939999999999998</v>
      </c>
      <c r="E18" s="106">
        <v>3.0569999999999999</v>
      </c>
    </row>
    <row r="19" spans="1:5" x14ac:dyDescent="0.3">
      <c r="A19" s="84" t="s">
        <v>162</v>
      </c>
      <c r="B19" s="84" t="s">
        <v>34</v>
      </c>
      <c r="C19" s="106">
        <v>8.9939999999999998</v>
      </c>
      <c r="D19" s="106">
        <v>12.054</v>
      </c>
      <c r="E19" s="106">
        <v>-3.06</v>
      </c>
    </row>
    <row r="20" spans="1:5" x14ac:dyDescent="0.3">
      <c r="A20" s="84" t="s">
        <v>161</v>
      </c>
      <c r="B20" s="84" t="s">
        <v>57</v>
      </c>
      <c r="C20" s="106">
        <v>8.4009999999999998</v>
      </c>
      <c r="D20" s="106">
        <v>3.8359999999999999</v>
      </c>
      <c r="E20" s="106">
        <v>4.5650000000000004</v>
      </c>
    </row>
    <row r="21" spans="1:5" x14ac:dyDescent="0.3">
      <c r="A21" s="84" t="s">
        <v>160</v>
      </c>
      <c r="B21" s="84" t="s">
        <v>42</v>
      </c>
      <c r="C21" s="106">
        <v>5.1059999999999999</v>
      </c>
      <c r="D21" s="106">
        <v>4.2300000000000004</v>
      </c>
      <c r="E21" s="106">
        <v>0.876</v>
      </c>
    </row>
    <row r="22" spans="1:5" x14ac:dyDescent="0.3">
      <c r="A22" s="84" t="s">
        <v>159</v>
      </c>
      <c r="B22" s="84" t="s">
        <v>43</v>
      </c>
      <c r="C22" s="106">
        <v>5.7919999999999998</v>
      </c>
      <c r="D22" s="106">
        <v>4.1440000000000001</v>
      </c>
      <c r="E22" s="106">
        <v>1.6479999999999999</v>
      </c>
    </row>
    <row r="23" spans="1:5" x14ac:dyDescent="0.3">
      <c r="A23" s="84" t="s">
        <v>158</v>
      </c>
      <c r="B23" s="84" t="s">
        <v>49</v>
      </c>
      <c r="C23" s="106">
        <v>5.0860000000000003</v>
      </c>
      <c r="D23" s="106">
        <v>2.911</v>
      </c>
      <c r="E23" s="106">
        <v>2.1749999999999998</v>
      </c>
    </row>
    <row r="24" spans="1:5" x14ac:dyDescent="0.3">
      <c r="A24" s="84" t="s">
        <v>157</v>
      </c>
      <c r="B24" s="84" t="s">
        <v>37</v>
      </c>
      <c r="C24" s="106">
        <v>4.5739999999999998</v>
      </c>
      <c r="D24" s="106">
        <v>4.32</v>
      </c>
      <c r="E24" s="106">
        <v>0.254</v>
      </c>
    </row>
    <row r="25" spans="1:5" x14ac:dyDescent="0.3">
      <c r="A25" s="84" t="s">
        <v>156</v>
      </c>
      <c r="B25" s="84" t="s">
        <v>51</v>
      </c>
      <c r="C25" s="106">
        <v>5.3330000000000002</v>
      </c>
      <c r="D25" s="106">
        <v>2.605</v>
      </c>
      <c r="E25" s="106">
        <v>2.7280000000000002</v>
      </c>
    </row>
    <row r="26" spans="1:5" x14ac:dyDescent="0.3">
      <c r="A26" s="84" t="s">
        <v>155</v>
      </c>
      <c r="B26" s="84" t="s">
        <v>54</v>
      </c>
      <c r="C26" s="106">
        <v>7.5650000000000004</v>
      </c>
      <c r="D26" s="106">
        <v>4.5490000000000004</v>
      </c>
      <c r="E26" s="106">
        <v>3.0150000000000001</v>
      </c>
    </row>
    <row r="27" spans="1:5" x14ac:dyDescent="0.3">
      <c r="A27" s="84" t="s">
        <v>154</v>
      </c>
      <c r="B27" s="84" t="s">
        <v>33</v>
      </c>
      <c r="C27" s="106">
        <v>7.4640000000000004</v>
      </c>
      <c r="D27" s="106">
        <v>11.071999999999999</v>
      </c>
      <c r="E27" s="106">
        <v>-3.6080000000000001</v>
      </c>
    </row>
    <row r="28" spans="1:5" x14ac:dyDescent="0.3">
      <c r="A28" s="84" t="s">
        <v>153</v>
      </c>
      <c r="B28" s="84" t="s">
        <v>38</v>
      </c>
      <c r="C28" s="106">
        <v>11.209</v>
      </c>
      <c r="D28" s="106">
        <v>10.773999999999999</v>
      </c>
      <c r="E28" s="106">
        <v>0.436</v>
      </c>
    </row>
    <row r="29" spans="1:5" x14ac:dyDescent="0.3">
      <c r="A29" s="84" t="s">
        <v>152</v>
      </c>
      <c r="B29" s="84" t="s">
        <v>151</v>
      </c>
      <c r="C29" s="106">
        <v>35.741</v>
      </c>
      <c r="D29" s="106">
        <v>15.722</v>
      </c>
      <c r="E29" s="106">
        <v>20.018999999999998</v>
      </c>
    </row>
    <row r="30" spans="1:5" x14ac:dyDescent="0.3">
      <c r="A30" s="84" t="s">
        <v>150</v>
      </c>
      <c r="B30" s="84" t="s">
        <v>40</v>
      </c>
      <c r="C30" s="106">
        <v>5.2249999999999996</v>
      </c>
      <c r="D30" s="106">
        <v>4.516</v>
      </c>
      <c r="E30" s="106">
        <v>0.70899999999999996</v>
      </c>
    </row>
    <row r="31" spans="1:5" x14ac:dyDescent="0.3">
      <c r="A31" s="84" t="s">
        <v>149</v>
      </c>
      <c r="B31" s="84" t="s">
        <v>59</v>
      </c>
      <c r="C31" s="106">
        <v>11.26</v>
      </c>
      <c r="D31" s="106">
        <v>3.0790000000000002</v>
      </c>
      <c r="E31" s="106">
        <v>8.1809999999999992</v>
      </c>
    </row>
    <row r="32" spans="1:5" x14ac:dyDescent="0.3">
      <c r="A32" s="84" t="s">
        <v>148</v>
      </c>
      <c r="B32" s="84" t="s">
        <v>53</v>
      </c>
      <c r="C32" s="106">
        <v>24.59</v>
      </c>
      <c r="D32" s="106">
        <v>21.907</v>
      </c>
      <c r="E32" s="106">
        <v>2.6829999999999998</v>
      </c>
    </row>
    <row r="33" spans="1:5" x14ac:dyDescent="0.3">
      <c r="A33" s="84" t="s">
        <v>147</v>
      </c>
      <c r="B33" s="84" t="s">
        <v>56</v>
      </c>
      <c r="C33" s="106">
        <v>10.929</v>
      </c>
      <c r="D33" s="106">
        <v>6.9669999999999996</v>
      </c>
      <c r="E33" s="106">
        <v>3.9609999999999999</v>
      </c>
    </row>
    <row r="34" spans="1:5" x14ac:dyDescent="0.3">
      <c r="A34" s="84" t="s">
        <v>146</v>
      </c>
      <c r="B34" s="84" t="s">
        <v>41</v>
      </c>
      <c r="C34" s="106">
        <v>3.657</v>
      </c>
      <c r="D34" s="106">
        <v>2.6579999999999999</v>
      </c>
      <c r="E34" s="106">
        <v>0.999</v>
      </c>
    </row>
    <row r="35" spans="1:5" x14ac:dyDescent="0.3">
      <c r="A35" s="84" t="s">
        <v>145</v>
      </c>
      <c r="B35" s="84" t="s">
        <v>48</v>
      </c>
      <c r="C35" s="106">
        <v>6.3879999999999999</v>
      </c>
      <c r="D35" s="106">
        <v>4.093</v>
      </c>
      <c r="E35" s="106">
        <v>2.294</v>
      </c>
    </row>
    <row r="36" spans="1:5" x14ac:dyDescent="0.3">
      <c r="A36" s="84" t="s">
        <v>144</v>
      </c>
      <c r="B36" s="84" t="s">
        <v>39</v>
      </c>
      <c r="C36" s="106">
        <v>2.5110000000000001</v>
      </c>
      <c r="D36" s="106">
        <v>2.0640000000000001</v>
      </c>
      <c r="E36" s="106">
        <v>0.44700000000000001</v>
      </c>
    </row>
    <row r="37" spans="1:5" x14ac:dyDescent="0.3">
      <c r="A37" s="84" t="s">
        <v>143</v>
      </c>
      <c r="B37" s="84" t="s">
        <v>44</v>
      </c>
      <c r="C37" s="106">
        <v>10.456</v>
      </c>
      <c r="D37" s="106">
        <v>8.9540000000000006</v>
      </c>
      <c r="E37" s="106">
        <v>1.502</v>
      </c>
    </row>
    <row r="38" spans="1:5" x14ac:dyDescent="0.3">
      <c r="A38" s="84" t="s">
        <v>142</v>
      </c>
      <c r="B38" s="84" t="s">
        <v>45</v>
      </c>
      <c r="C38" s="106">
        <v>9.5630000000000006</v>
      </c>
      <c r="D38" s="106">
        <v>7.5940000000000003</v>
      </c>
      <c r="E38" s="106">
        <v>1.97</v>
      </c>
    </row>
    <row r="39" spans="1:5" x14ac:dyDescent="0.3">
      <c r="A39" s="84" t="s">
        <v>141</v>
      </c>
      <c r="B39" s="84" t="s">
        <v>50</v>
      </c>
      <c r="C39" s="106">
        <v>10.343</v>
      </c>
      <c r="D39" s="106">
        <v>8.3420000000000005</v>
      </c>
      <c r="E39" s="106">
        <v>2.0009999999999999</v>
      </c>
    </row>
    <row r="40" spans="1:5" x14ac:dyDescent="0.3">
      <c r="A40" s="84" t="s">
        <v>140</v>
      </c>
      <c r="B40" s="84" t="s">
        <v>35</v>
      </c>
      <c r="C40" s="106">
        <v>8.5519999999999996</v>
      </c>
      <c r="D40" s="106">
        <v>9.3859999999999992</v>
      </c>
      <c r="E40" s="106">
        <v>-0.83399999999999996</v>
      </c>
    </row>
    <row r="41" spans="1:5" x14ac:dyDescent="0.3">
      <c r="A41" s="84" t="s">
        <v>139</v>
      </c>
      <c r="B41" s="84" t="s">
        <v>46</v>
      </c>
      <c r="C41" s="106">
        <v>4.1120000000000001</v>
      </c>
      <c r="D41" s="106">
        <v>2.3479999999999999</v>
      </c>
      <c r="E41" s="106">
        <v>1.764</v>
      </c>
    </row>
    <row r="43" spans="1:5" x14ac:dyDescent="0.3">
      <c r="A43" s="83" t="s">
        <v>64</v>
      </c>
    </row>
    <row r="44" spans="1:5" x14ac:dyDescent="0.3">
      <c r="A44" s="83" t="s">
        <v>63</v>
      </c>
      <c r="B44" s="83" t="s">
        <v>62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9CCFF"/>
  </sheetPr>
  <dimension ref="A1:G19"/>
  <sheetViews>
    <sheetView zoomScale="80" zoomScaleNormal="80" workbookViewId="0">
      <selection activeCell="D5" sqref="D5"/>
    </sheetView>
  </sheetViews>
  <sheetFormatPr defaultColWidth="9.1796875" defaultRowHeight="14" x14ac:dyDescent="0.3"/>
  <cols>
    <col min="1" max="1" width="9.1796875" style="96"/>
    <col min="2" max="2" width="13.54296875" style="96" customWidth="1"/>
    <col min="3" max="3" width="14.453125" style="96" customWidth="1"/>
    <col min="4" max="4" width="45.453125" style="96" customWidth="1"/>
    <col min="5" max="16384" width="9.1796875" style="96"/>
  </cols>
  <sheetData>
    <row r="1" spans="1:7" x14ac:dyDescent="0.3">
      <c r="A1" s="97" t="s">
        <v>117</v>
      </c>
    </row>
    <row r="3" spans="1:7" x14ac:dyDescent="0.3">
      <c r="A3" s="97" t="s">
        <v>116</v>
      </c>
      <c r="B3" s="154">
        <v>43545.726099537038</v>
      </c>
    </row>
    <row r="4" spans="1:7" x14ac:dyDescent="0.3">
      <c r="A4" s="97" t="s">
        <v>115</v>
      </c>
      <c r="B4" s="154">
        <v>43551.597977395832</v>
      </c>
    </row>
    <row r="5" spans="1:7" x14ac:dyDescent="0.3">
      <c r="A5" s="97" t="s">
        <v>114</v>
      </c>
      <c r="B5" s="97" t="s">
        <v>113</v>
      </c>
    </row>
    <row r="7" spans="1:7" x14ac:dyDescent="0.3">
      <c r="A7" s="97" t="s">
        <v>110</v>
      </c>
      <c r="B7" s="97" t="s">
        <v>111</v>
      </c>
    </row>
    <row r="8" spans="1:7" x14ac:dyDescent="0.3">
      <c r="A8" s="97" t="s">
        <v>108</v>
      </c>
      <c r="B8" s="97" t="s">
        <v>107</v>
      </c>
    </row>
    <row r="10" spans="1:7" x14ac:dyDescent="0.3">
      <c r="A10" s="98" t="s">
        <v>104</v>
      </c>
      <c r="B10" s="98" t="s">
        <v>187</v>
      </c>
      <c r="C10" s="98" t="s">
        <v>106</v>
      </c>
      <c r="D10" s="98" t="s">
        <v>186</v>
      </c>
      <c r="E10" s="98" t="s">
        <v>87</v>
      </c>
      <c r="F10" s="98" t="s">
        <v>86</v>
      </c>
      <c r="G10" s="98" t="s">
        <v>85</v>
      </c>
    </row>
    <row r="11" spans="1:7" x14ac:dyDescent="0.3">
      <c r="A11" s="98" t="s">
        <v>72</v>
      </c>
      <c r="B11" s="98" t="s">
        <v>1</v>
      </c>
      <c r="C11" s="98" t="s">
        <v>185</v>
      </c>
      <c r="D11" s="98" t="s">
        <v>184</v>
      </c>
      <c r="E11" s="108">
        <v>0.82599999999999996</v>
      </c>
      <c r="F11" s="108">
        <v>0.88900000000000001</v>
      </c>
      <c r="G11" s="108">
        <v>0.88</v>
      </c>
    </row>
    <row r="12" spans="1:7" x14ac:dyDescent="0.3">
      <c r="A12" s="98" t="s">
        <v>72</v>
      </c>
      <c r="B12" s="98" t="s">
        <v>1</v>
      </c>
      <c r="C12" s="98" t="s">
        <v>183</v>
      </c>
      <c r="D12" s="98" t="s">
        <v>182</v>
      </c>
      <c r="E12" s="109">
        <v>0.35</v>
      </c>
      <c r="F12" s="108">
        <v>0.36299999999999999</v>
      </c>
      <c r="G12" s="108">
        <v>0.36599999999999999</v>
      </c>
    </row>
    <row r="13" spans="1:7" x14ac:dyDescent="0.3">
      <c r="A13" s="98" t="s">
        <v>72</v>
      </c>
      <c r="B13" s="98" t="s">
        <v>1</v>
      </c>
      <c r="C13" s="98" t="s">
        <v>181</v>
      </c>
      <c r="D13" s="98" t="s">
        <v>180</v>
      </c>
      <c r="E13" s="108">
        <v>2.157</v>
      </c>
      <c r="F13" s="108">
        <v>2.09</v>
      </c>
      <c r="G13" s="108">
        <v>2.1850000000000001</v>
      </c>
    </row>
    <row r="14" spans="1:7" x14ac:dyDescent="0.3">
      <c r="A14" s="98" t="s">
        <v>71</v>
      </c>
      <c r="B14" s="98" t="s">
        <v>2</v>
      </c>
      <c r="C14" s="98" t="s">
        <v>185</v>
      </c>
      <c r="D14" s="98" t="s">
        <v>184</v>
      </c>
      <c r="E14" s="108">
        <v>0.754</v>
      </c>
      <c r="F14" s="108">
        <v>0.77800000000000002</v>
      </c>
      <c r="G14" s="108">
        <v>0.80800000000000005</v>
      </c>
    </row>
    <row r="15" spans="1:7" x14ac:dyDescent="0.3">
      <c r="A15" s="98" t="s">
        <v>71</v>
      </c>
      <c r="B15" s="98" t="s">
        <v>2</v>
      </c>
      <c r="C15" s="98" t="s">
        <v>183</v>
      </c>
      <c r="D15" s="98" t="s">
        <v>182</v>
      </c>
      <c r="E15" s="108">
        <v>0.28899999999999998</v>
      </c>
      <c r="F15" s="108">
        <v>0.30099999999999999</v>
      </c>
      <c r="G15" s="108">
        <v>0.32900000000000001</v>
      </c>
    </row>
    <row r="16" spans="1:7" x14ac:dyDescent="0.3">
      <c r="A16" s="98" t="s">
        <v>71</v>
      </c>
      <c r="B16" s="98" t="s">
        <v>2</v>
      </c>
      <c r="C16" s="98" t="s">
        <v>181</v>
      </c>
      <c r="D16" s="98" t="s">
        <v>180</v>
      </c>
      <c r="E16" s="108">
        <v>0.23400000000000001</v>
      </c>
      <c r="F16" s="108">
        <v>0.23499999999999999</v>
      </c>
      <c r="G16" s="108">
        <v>0.22800000000000001</v>
      </c>
    </row>
    <row r="18" spans="1:2" x14ac:dyDescent="0.3">
      <c r="A18" s="97" t="s">
        <v>64</v>
      </c>
    </row>
    <row r="19" spans="1:2" x14ac:dyDescent="0.3">
      <c r="A19" s="97" t="s">
        <v>63</v>
      </c>
      <c r="B19" s="97" t="s">
        <v>62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Fig1</vt:lpstr>
      <vt:lpstr>Fig2</vt:lpstr>
      <vt:lpstr>Fig3</vt:lpstr>
      <vt:lpstr>Fig4</vt:lpstr>
      <vt:lpstr>Fig5</vt:lpstr>
      <vt:lpstr>Tab1</vt:lpstr>
      <vt:lpstr>env_ac_mfa_EU28</vt:lpstr>
      <vt:lpstr>nama_10_gdp</vt:lpstr>
      <vt:lpstr>demo_gind</vt:lpstr>
      <vt:lpstr>env_ac_mfa_ALL_2017</vt:lpstr>
      <vt:lpstr>env_ac_mfa_SoM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 Stephan (ESTAT)</dc:creator>
  <cp:lastModifiedBy>PITIGOI Cristina (ESTAT)</cp:lastModifiedBy>
  <cp:lastPrinted>2016-03-25T10:45:22Z</cp:lastPrinted>
  <dcterms:created xsi:type="dcterms:W3CDTF">2012-07-23T13:20:11Z</dcterms:created>
  <dcterms:modified xsi:type="dcterms:W3CDTF">2019-04-01T14:50:17Z</dcterms:modified>
</cp:coreProperties>
</file>