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NET1.cec.eu.int\HOMES\048\PIIRTJU\Desktop\"/>
    </mc:Choice>
  </mc:AlternateContent>
  <bookViews>
    <workbookView xWindow="-28920" yWindow="-1125" windowWidth="29040" windowHeight="17640" tabRatio="834"/>
  </bookViews>
  <sheets>
    <sheet name="Cover" sheetId="105" r:id="rId1"/>
    <sheet name="Figure 1" sheetId="109" r:id="rId2"/>
    <sheet name="Figure 2" sheetId="111" r:id="rId3"/>
    <sheet name="Figure 3" sheetId="112" r:id="rId4"/>
    <sheet name="Figure 4" sheetId="113" r:id="rId5"/>
    <sheet name="Figure 5" sheetId="114" r:id="rId6"/>
    <sheet name="Figure 6" sheetId="110" r:id="rId7"/>
    <sheet name="Table 1" sheetId="115" r:id="rId8"/>
    <sheet name="Figure 7" sheetId="120" r:id="rId9"/>
    <sheet name="Figure 8" sheetId="116" r:id="rId10"/>
    <sheet name="Figure 9" sheetId="118" r:id="rId11"/>
    <sheet name="Figure 10" sheetId="119" r:id="rId12"/>
    <sheet name="Figure 8 (deleted from SE)" sheetId="92" state="hidden" r:id="rId13"/>
    <sheet name="Figure 9 (deleted from SE)" sheetId="91" state="hidden" r:id="rId14"/>
    <sheet name="Table 2" sheetId="14" state="hidden" r:id="rId15"/>
    <sheet name="data recycling rates" sheetId="89" state="hidden" r:id="rId16"/>
    <sheet name="Datax" sheetId="87" state="hidden" r:id="rId17"/>
  </sheets>
  <definedNames>
    <definedName name="_xlnm._FilterDatabase" localSheetId="8" hidden="1">'Figure 7'!#REF!</definedName>
    <definedName name="_ftn1" localSheetId="11">'Figure 10'!$B$5</definedName>
    <definedName name="_ftn1" localSheetId="9">'Figure 8'!#REF!</definedName>
    <definedName name="_ftn1" localSheetId="10">'Figure 9'!#REF!</definedName>
    <definedName name="_ftnref1" localSheetId="11">'Figure 10'!#REF!</definedName>
    <definedName name="_ftnref1" localSheetId="9">'Figure 8'!$B$4</definedName>
    <definedName name="_ftnref1" localSheetId="10">'Figure 9'!$B$4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 i="89" l="1"/>
  <c r="K13" i="89" s="1"/>
  <c r="AA6" i="89"/>
  <c r="E14" i="89" s="1"/>
  <c r="AB6" i="89"/>
  <c r="AC6" i="89"/>
  <c r="N14" i="89" s="1"/>
  <c r="AD6" i="89"/>
  <c r="AE6" i="89"/>
  <c r="Q13" i="89" s="1"/>
  <c r="AF6" i="89"/>
  <c r="AG6" i="89"/>
  <c r="AH6" i="89"/>
  <c r="AI6" i="89"/>
  <c r="AJ6" i="89"/>
  <c r="AK6" i="89"/>
  <c r="AL6" i="89"/>
  <c r="T13" i="89" s="1"/>
  <c r="Z7" i="89"/>
  <c r="K3" i="89" s="1"/>
  <c r="AA7" i="89"/>
  <c r="E3" i="89" s="1"/>
  <c r="AB7" i="89"/>
  <c r="AC7" i="89"/>
  <c r="AD7" i="89"/>
  <c r="AE7" i="89"/>
  <c r="Q3" i="89" s="1"/>
  <c r="AF7" i="89"/>
  <c r="AG7" i="89"/>
  <c r="AH7" i="89"/>
  <c r="AI7" i="89"/>
  <c r="AJ7" i="89"/>
  <c r="AK7" i="89"/>
  <c r="AL7" i="89"/>
  <c r="T3" i="89" s="1"/>
  <c r="Z8" i="89"/>
  <c r="K27" i="89" s="1"/>
  <c r="AA8" i="89"/>
  <c r="E4" i="89" s="1"/>
  <c r="AB8" i="89"/>
  <c r="H4" i="89" s="1"/>
  <c r="AC8" i="89"/>
  <c r="N4" i="89" s="1"/>
  <c r="AD8" i="89"/>
  <c r="AE8" i="89"/>
  <c r="AF8" i="89"/>
  <c r="AG8" i="89"/>
  <c r="AH8" i="89"/>
  <c r="AI8" i="89"/>
  <c r="AJ8" i="89"/>
  <c r="AK8" i="89"/>
  <c r="AL8" i="89"/>
  <c r="T30" i="89" s="1"/>
  <c r="Z9" i="89"/>
  <c r="K21" i="89" s="1"/>
  <c r="AA9" i="89"/>
  <c r="E23" i="89" s="1"/>
  <c r="AB9" i="89"/>
  <c r="H23" i="89" s="1"/>
  <c r="AC9" i="89"/>
  <c r="N23" i="89" s="1"/>
  <c r="AD9" i="89"/>
  <c r="AE9" i="89"/>
  <c r="Q21" i="89" s="1"/>
  <c r="AF9" i="89"/>
  <c r="AG9" i="89"/>
  <c r="AH9" i="89"/>
  <c r="AI9" i="89"/>
  <c r="AJ9" i="89"/>
  <c r="AK9" i="89"/>
  <c r="AL9" i="89"/>
  <c r="T21" i="89" s="1"/>
  <c r="Z10" i="89"/>
  <c r="AA10" i="89"/>
  <c r="E21" i="89" s="1"/>
  <c r="AB10" i="89"/>
  <c r="H21" i="89" s="1"/>
  <c r="AC10" i="89"/>
  <c r="N21" i="89" s="1"/>
  <c r="AD10" i="89"/>
  <c r="AE10" i="89"/>
  <c r="Q19" i="89" s="1"/>
  <c r="AF10" i="89"/>
  <c r="AG10" i="89"/>
  <c r="AH10" i="89"/>
  <c r="AI10" i="89"/>
  <c r="AJ10" i="89"/>
  <c r="AK10" i="89"/>
  <c r="AL10" i="89"/>
  <c r="T19" i="89" s="1"/>
  <c r="Z11" i="89"/>
  <c r="K5" i="89" s="1"/>
  <c r="AA11" i="89"/>
  <c r="E6" i="89" s="1"/>
  <c r="AB11" i="89"/>
  <c r="H6" i="89" s="1"/>
  <c r="AC11" i="89"/>
  <c r="N6" i="89" s="1"/>
  <c r="AD11" i="89"/>
  <c r="AE11" i="89"/>
  <c r="Q5" i="89" s="1"/>
  <c r="AF11" i="89"/>
  <c r="AG11" i="89"/>
  <c r="AH11" i="89"/>
  <c r="AI11" i="89"/>
  <c r="AJ11" i="89"/>
  <c r="AK11" i="89"/>
  <c r="AL11" i="89"/>
  <c r="T5" i="89" s="1"/>
  <c r="Z12" i="89"/>
  <c r="K4" i="89" s="1"/>
  <c r="AA12" i="89"/>
  <c r="E5" i="89" s="1"/>
  <c r="AB12" i="89"/>
  <c r="H5" i="89" s="1"/>
  <c r="AC12" i="89"/>
  <c r="N5" i="89" s="1"/>
  <c r="AD12" i="89"/>
  <c r="AE12" i="89"/>
  <c r="Q4" i="89" s="1"/>
  <c r="AF12" i="89"/>
  <c r="AG12" i="89"/>
  <c r="AH12" i="89"/>
  <c r="AI12" i="89"/>
  <c r="AJ12" i="89"/>
  <c r="AK12" i="89"/>
  <c r="AL12" i="89"/>
  <c r="T4" i="89" s="1"/>
  <c r="Z13" i="89"/>
  <c r="K20" i="89" s="1"/>
  <c r="AA13" i="89"/>
  <c r="E22" i="89" s="1"/>
  <c r="AB13" i="89"/>
  <c r="H22" i="89" s="1"/>
  <c r="AC13" i="89"/>
  <c r="N22" i="89" s="1"/>
  <c r="AD13" i="89"/>
  <c r="AE13" i="89"/>
  <c r="Q20" i="89" s="1"/>
  <c r="AF13" i="89"/>
  <c r="AG13" i="89"/>
  <c r="AH13" i="89"/>
  <c r="AI13" i="89"/>
  <c r="AJ13" i="89"/>
  <c r="AK13" i="89"/>
  <c r="AL13" i="89"/>
  <c r="T20" i="89" s="1"/>
  <c r="Z14" i="89"/>
  <c r="AA14" i="89"/>
  <c r="E8" i="89" s="1"/>
  <c r="AB14" i="89"/>
  <c r="H8" i="89" s="1"/>
  <c r="AC14" i="89"/>
  <c r="N8" i="89" s="1"/>
  <c r="AD14" i="89"/>
  <c r="AE14" i="89"/>
  <c r="Q7" i="89" s="1"/>
  <c r="AF14" i="89"/>
  <c r="AG14" i="89"/>
  <c r="AH14" i="89"/>
  <c r="AI14" i="89"/>
  <c r="AJ14" i="89"/>
  <c r="AK14" i="89"/>
  <c r="AL14" i="89"/>
  <c r="T7" i="89" s="1"/>
  <c r="Z15" i="89"/>
  <c r="K8" i="89" s="1"/>
  <c r="AA15" i="89"/>
  <c r="AB15" i="89"/>
  <c r="H9" i="89" s="1"/>
  <c r="AC15" i="89"/>
  <c r="N9" i="89" s="1"/>
  <c r="AD15" i="89"/>
  <c r="AE15" i="89"/>
  <c r="AF15" i="89"/>
  <c r="AG15" i="89"/>
  <c r="AH15" i="89"/>
  <c r="AI15" i="89"/>
  <c r="AJ15" i="89"/>
  <c r="AK15" i="89"/>
  <c r="AL15" i="89"/>
  <c r="T8" i="89" s="1"/>
  <c r="Z16" i="89"/>
  <c r="AA16" i="89"/>
  <c r="E17" i="89" s="1"/>
  <c r="AB16" i="89"/>
  <c r="H17" i="89" s="1"/>
  <c r="AC16" i="89"/>
  <c r="AD16" i="89"/>
  <c r="AE16" i="89"/>
  <c r="Q15" i="89" s="1"/>
  <c r="AF16" i="89"/>
  <c r="AG16" i="89"/>
  <c r="AH16" i="89"/>
  <c r="AI16" i="89"/>
  <c r="AJ16" i="89"/>
  <c r="AK16" i="89"/>
  <c r="AL16" i="89"/>
  <c r="T15" i="89" s="1"/>
  <c r="Z17" i="89"/>
  <c r="K9" i="89" s="1"/>
  <c r="AA17" i="89"/>
  <c r="E10" i="89" s="1"/>
  <c r="AB17" i="89"/>
  <c r="H10" i="89" s="1"/>
  <c r="AC17" i="89"/>
  <c r="N10" i="89" s="1"/>
  <c r="AD17" i="89"/>
  <c r="AE17" i="89"/>
  <c r="Q9" i="89" s="1"/>
  <c r="AF17" i="89"/>
  <c r="AG17" i="89"/>
  <c r="AH17" i="89"/>
  <c r="AI17" i="89"/>
  <c r="AJ17" i="89"/>
  <c r="AK17" i="89"/>
  <c r="AL17" i="89"/>
  <c r="T9" i="89" s="1"/>
  <c r="Z18" i="89"/>
  <c r="K23" i="89" s="1"/>
  <c r="AA18" i="89"/>
  <c r="AB18" i="89"/>
  <c r="H25" i="89" s="1"/>
  <c r="AC18" i="89"/>
  <c r="N25" i="89" s="1"/>
  <c r="AD18" i="89"/>
  <c r="AE18" i="89"/>
  <c r="Q23" i="89" s="1"/>
  <c r="AF18" i="89"/>
  <c r="AG18" i="89"/>
  <c r="AH18" i="89"/>
  <c r="AI18" i="89"/>
  <c r="AJ18" i="89"/>
  <c r="AK18" i="89"/>
  <c r="AL18" i="89"/>
  <c r="T23" i="89" s="1"/>
  <c r="Z19" i="89"/>
  <c r="K6" i="89" s="1"/>
  <c r="AA19" i="89"/>
  <c r="E7" i="89"/>
  <c r="AB19" i="89"/>
  <c r="H7" i="89" s="1"/>
  <c r="AC19" i="89"/>
  <c r="N7" i="89" s="1"/>
  <c r="AD19" i="89"/>
  <c r="AE19" i="89"/>
  <c r="Q6" i="89" s="1"/>
  <c r="AF19" i="89"/>
  <c r="AG19" i="89"/>
  <c r="AH19" i="89"/>
  <c r="AI19" i="89"/>
  <c r="AJ19" i="89"/>
  <c r="AK19" i="89"/>
  <c r="AL19" i="89"/>
  <c r="T6" i="89" s="1"/>
  <c r="Z20" i="89"/>
  <c r="K10" i="89" s="1"/>
  <c r="AA20" i="89"/>
  <c r="E11" i="89" s="1"/>
  <c r="AB20" i="89"/>
  <c r="AC20" i="89"/>
  <c r="N11" i="89" s="1"/>
  <c r="AD20" i="89"/>
  <c r="AE20" i="89"/>
  <c r="Q10" i="89" s="1"/>
  <c r="AF20" i="89"/>
  <c r="AG20" i="89"/>
  <c r="AH20" i="89"/>
  <c r="AI20" i="89"/>
  <c r="AJ20" i="89"/>
  <c r="AK20" i="89"/>
  <c r="AL20" i="89"/>
  <c r="T10" i="89" s="1"/>
  <c r="Z21" i="89"/>
  <c r="K35" i="89" s="1"/>
  <c r="AA21" i="89"/>
  <c r="E35" i="89" s="1"/>
  <c r="AB21" i="89"/>
  <c r="AC21" i="89"/>
  <c r="N35" i="89" s="1"/>
  <c r="AD21" i="89"/>
  <c r="AE21" i="89"/>
  <c r="Q35" i="89" s="1"/>
  <c r="AF21" i="89"/>
  <c r="AG21" i="89"/>
  <c r="AH21" i="89"/>
  <c r="AI21" i="89"/>
  <c r="AJ21" i="89"/>
  <c r="AK21" i="89"/>
  <c r="AL21" i="89"/>
  <c r="T35" i="89" s="1"/>
  <c r="Z22" i="89"/>
  <c r="K22" i="89" s="1"/>
  <c r="AA22" i="89"/>
  <c r="E24" i="89"/>
  <c r="AB22" i="89"/>
  <c r="H24" i="89" s="1"/>
  <c r="AC22" i="89"/>
  <c r="N24" i="89" s="1"/>
  <c r="AD22" i="89"/>
  <c r="AE22" i="89"/>
  <c r="Q22" i="89" s="1"/>
  <c r="AF22" i="89"/>
  <c r="AG22" i="89"/>
  <c r="AH22" i="89"/>
  <c r="AI22" i="89"/>
  <c r="AJ22" i="89"/>
  <c r="AK22" i="89"/>
  <c r="AL22" i="89"/>
  <c r="Z23" i="89"/>
  <c r="K11" i="89" s="1"/>
  <c r="AA23" i="89"/>
  <c r="E12" i="89" s="1"/>
  <c r="AB23" i="89"/>
  <c r="H12" i="89" s="1"/>
  <c r="AC23" i="89"/>
  <c r="N12" i="89" s="1"/>
  <c r="AD23" i="89"/>
  <c r="AE23" i="89"/>
  <c r="Q11" i="89" s="1"/>
  <c r="AF23" i="89"/>
  <c r="AG23" i="89"/>
  <c r="AH23" i="89"/>
  <c r="AI23" i="89"/>
  <c r="AJ23" i="89"/>
  <c r="AK23" i="89"/>
  <c r="AL23" i="89"/>
  <c r="T11" i="89" s="1"/>
  <c r="Z24" i="89"/>
  <c r="K33" i="89" s="1"/>
  <c r="AA24" i="89"/>
  <c r="E33" i="89" s="1"/>
  <c r="AB24" i="89"/>
  <c r="H33" i="89" s="1"/>
  <c r="AC24" i="89"/>
  <c r="AD24" i="89"/>
  <c r="AE24" i="89"/>
  <c r="Q33" i="89" s="1"/>
  <c r="AF24" i="89"/>
  <c r="AG24" i="89"/>
  <c r="AH24" i="89"/>
  <c r="AI24" i="89"/>
  <c r="AJ24" i="89"/>
  <c r="AK24" i="89"/>
  <c r="AL24" i="89"/>
  <c r="T33" i="89" s="1"/>
  <c r="Z25" i="89"/>
  <c r="K28" i="89" s="1"/>
  <c r="AA25" i="89"/>
  <c r="E29" i="89" s="1"/>
  <c r="AB25" i="89"/>
  <c r="H29" i="89" s="1"/>
  <c r="AC25" i="89"/>
  <c r="N29" i="89" s="1"/>
  <c r="AD25" i="89"/>
  <c r="AE25" i="89"/>
  <c r="Q27" i="89" s="1"/>
  <c r="AF25" i="89"/>
  <c r="AG25" i="89"/>
  <c r="AH25" i="89"/>
  <c r="AI25" i="89"/>
  <c r="AJ25" i="89"/>
  <c r="AK25" i="89"/>
  <c r="AL25" i="89"/>
  <c r="T27" i="89" s="1"/>
  <c r="Z26" i="89"/>
  <c r="AA26" i="89"/>
  <c r="E13" i="89" s="1"/>
  <c r="AB26" i="89"/>
  <c r="H13" i="89" s="1"/>
  <c r="AC26" i="89"/>
  <c r="AD26" i="89"/>
  <c r="AE26" i="89"/>
  <c r="Q12" i="89" s="1"/>
  <c r="AF26" i="89"/>
  <c r="AG26" i="89"/>
  <c r="AH26" i="89"/>
  <c r="AI26" i="89"/>
  <c r="AJ26" i="89"/>
  <c r="AK26" i="89"/>
  <c r="AL26" i="89"/>
  <c r="T12" i="89" s="1"/>
  <c r="Z27" i="89"/>
  <c r="K36" i="89" s="1"/>
  <c r="AA27" i="89"/>
  <c r="E36" i="89" s="1"/>
  <c r="AB27" i="89"/>
  <c r="H36" i="89" s="1"/>
  <c r="AC27" i="89"/>
  <c r="AD27" i="89"/>
  <c r="AE27" i="89"/>
  <c r="Q36" i="89" s="1"/>
  <c r="AF27" i="89"/>
  <c r="AG27" i="89"/>
  <c r="AH27" i="89"/>
  <c r="AI27" i="89"/>
  <c r="AJ27" i="89"/>
  <c r="AK27" i="89"/>
  <c r="AL27" i="89"/>
  <c r="T36" i="89" s="1"/>
  <c r="Z28" i="89"/>
  <c r="K31" i="89" s="1"/>
  <c r="AA28" i="89"/>
  <c r="E31" i="89" s="1"/>
  <c r="AB28" i="89"/>
  <c r="H31" i="89" s="1"/>
  <c r="AC28" i="89"/>
  <c r="N31" i="89" s="1"/>
  <c r="AD28" i="89"/>
  <c r="AE28" i="89"/>
  <c r="Q31" i="89" s="1"/>
  <c r="AF28" i="89"/>
  <c r="AG28" i="89"/>
  <c r="AH28" i="89"/>
  <c r="AI28" i="89"/>
  <c r="AJ28" i="89"/>
  <c r="AK28" i="89"/>
  <c r="AL28" i="89"/>
  <c r="Z29" i="89"/>
  <c r="K14" i="89" s="1"/>
  <c r="AA29" i="89"/>
  <c r="E15" i="89" s="1"/>
  <c r="AB29" i="89"/>
  <c r="AC29" i="89"/>
  <c r="N15" i="89" s="1"/>
  <c r="AD29" i="89"/>
  <c r="AE29" i="89"/>
  <c r="Q14" i="89" s="1"/>
  <c r="AF29" i="89"/>
  <c r="AG29" i="89"/>
  <c r="AH29" i="89"/>
  <c r="AI29" i="89"/>
  <c r="AJ29" i="89"/>
  <c r="AK29" i="89"/>
  <c r="AL29" i="89"/>
  <c r="T14" i="89" s="1"/>
  <c r="Z30" i="89"/>
  <c r="K29" i="89" s="1"/>
  <c r="AA30" i="89"/>
  <c r="E16" i="89" s="1"/>
  <c r="AB30" i="89"/>
  <c r="H16" i="89" s="1"/>
  <c r="AC30" i="89"/>
  <c r="N16" i="89" s="1"/>
  <c r="AD30" i="89"/>
  <c r="AE30" i="89"/>
  <c r="Q28" i="89" s="1"/>
  <c r="AF30" i="89"/>
  <c r="AG30" i="89"/>
  <c r="AH30" i="89"/>
  <c r="AI30" i="89"/>
  <c r="AJ30" i="89"/>
  <c r="AK30" i="89"/>
  <c r="AL30" i="89"/>
  <c r="T28" i="89" s="1"/>
  <c r="Z31" i="89"/>
  <c r="K16" i="89" s="1"/>
  <c r="AA31" i="89"/>
  <c r="E18" i="89" s="1"/>
  <c r="AB31" i="89"/>
  <c r="H18" i="89" s="1"/>
  <c r="AC31" i="89"/>
  <c r="N18" i="89" s="1"/>
  <c r="AD31" i="89"/>
  <c r="AE31" i="89"/>
  <c r="Q16" i="89" s="1"/>
  <c r="AF31" i="89"/>
  <c r="AG31" i="89"/>
  <c r="AH31" i="89"/>
  <c r="AI31" i="89"/>
  <c r="AJ31" i="89"/>
  <c r="AK31" i="89"/>
  <c r="AL31" i="89"/>
  <c r="T16" i="89" s="1"/>
  <c r="Z32" i="89"/>
  <c r="K24" i="89" s="1"/>
  <c r="AA32" i="89"/>
  <c r="E26" i="89" s="1"/>
  <c r="AB32" i="89"/>
  <c r="H26" i="89" s="1"/>
  <c r="AC32" i="89"/>
  <c r="N26" i="89" s="1"/>
  <c r="AD32" i="89"/>
  <c r="AE32" i="89"/>
  <c r="Q24" i="89" s="1"/>
  <c r="AF32" i="89"/>
  <c r="AG32" i="89"/>
  <c r="AH32" i="89"/>
  <c r="AI32" i="89"/>
  <c r="AJ32" i="89"/>
  <c r="AK32" i="89"/>
  <c r="AL32" i="89"/>
  <c r="T24" i="89" s="1"/>
  <c r="Z33" i="89"/>
  <c r="K25" i="89" s="1"/>
  <c r="AA33" i="89"/>
  <c r="E27" i="89" s="1"/>
  <c r="AB33" i="89"/>
  <c r="AC33" i="89"/>
  <c r="N27" i="89" s="1"/>
  <c r="AD33" i="89"/>
  <c r="AE33" i="89"/>
  <c r="Q25" i="89" s="1"/>
  <c r="AF33" i="89"/>
  <c r="AG33" i="89"/>
  <c r="AH33" i="89"/>
  <c r="AI33" i="89"/>
  <c r="AJ33" i="89"/>
  <c r="AK33" i="89"/>
  <c r="AL33" i="89"/>
  <c r="T25" i="89" s="1"/>
  <c r="Z34" i="89"/>
  <c r="AA34" i="89"/>
  <c r="E19" i="89" s="1"/>
  <c r="AB34" i="89"/>
  <c r="AC34" i="89"/>
  <c r="N19" i="89" s="1"/>
  <c r="AD34" i="89"/>
  <c r="AE34" i="89"/>
  <c r="Q17" i="89" s="1"/>
  <c r="AF34" i="89"/>
  <c r="AG34" i="89"/>
  <c r="AH34" i="89"/>
  <c r="AI34" i="89"/>
  <c r="AJ34" i="89"/>
  <c r="AK34" i="89"/>
  <c r="AL34" i="89"/>
  <c r="T17" i="89" s="1"/>
  <c r="Y7" i="89"/>
  <c r="Y8" i="89"/>
  <c r="B27" i="89" s="1"/>
  <c r="Y9" i="89"/>
  <c r="B21" i="89" s="1"/>
  <c r="Y10" i="89"/>
  <c r="B19" i="89" s="1"/>
  <c r="Y11" i="89"/>
  <c r="B5" i="89" s="1"/>
  <c r="Y12" i="89"/>
  <c r="B4" i="89" s="1"/>
  <c r="Y13" i="89"/>
  <c r="B20" i="89" s="1"/>
  <c r="Y14" i="89"/>
  <c r="B7" i="89" s="1"/>
  <c r="Y15" i="89"/>
  <c r="Y16" i="89"/>
  <c r="B15" i="89" s="1"/>
  <c r="Y17" i="89"/>
  <c r="B9" i="89" s="1"/>
  <c r="Y18" i="89"/>
  <c r="B23" i="89" s="1"/>
  <c r="Y19" i="89"/>
  <c r="B6" i="89" s="1"/>
  <c r="Y20" i="89"/>
  <c r="Y21" i="89"/>
  <c r="B35" i="89" s="1"/>
  <c r="Y22" i="89"/>
  <c r="B22" i="89" s="1"/>
  <c r="Y23" i="89"/>
  <c r="Y24" i="89"/>
  <c r="B33" i="89" s="1"/>
  <c r="Y25" i="89"/>
  <c r="B28" i="89" s="1"/>
  <c r="Y26" i="89"/>
  <c r="B12" i="89" s="1"/>
  <c r="Y27" i="89"/>
  <c r="B36" i="89" s="1"/>
  <c r="Y28" i="89"/>
  <c r="Y29" i="89"/>
  <c r="B14" i="89" s="1"/>
  <c r="Y30" i="89"/>
  <c r="B29" i="89" s="1"/>
  <c r="Y31" i="89"/>
  <c r="Y32" i="89"/>
  <c r="B24" i="89" s="1"/>
  <c r="Y33" i="89"/>
  <c r="B25" i="89" s="1"/>
  <c r="Y34" i="89"/>
  <c r="B17" i="89" s="1"/>
  <c r="Y6" i="89"/>
  <c r="B13" i="89" s="1"/>
  <c r="T18" i="89"/>
  <c r="T22" i="89"/>
  <c r="T26" i="89"/>
  <c r="T29" i="89"/>
  <c r="T31" i="89"/>
  <c r="T32" i="89"/>
  <c r="T34" i="89"/>
  <c r="Q8" i="89"/>
  <c r="Q18" i="89"/>
  <c r="Q26" i="89"/>
  <c r="Q29" i="89"/>
  <c r="Q30" i="89"/>
  <c r="Q32" i="89"/>
  <c r="Q34" i="89"/>
  <c r="N13" i="89"/>
  <c r="N17" i="89"/>
  <c r="N20" i="89"/>
  <c r="N28" i="89"/>
  <c r="N30" i="89"/>
  <c r="N32" i="89"/>
  <c r="N33" i="89"/>
  <c r="N34" i="89"/>
  <c r="N36" i="89"/>
  <c r="K7" i="89"/>
  <c r="K12" i="89"/>
  <c r="K15" i="89"/>
  <c r="K17" i="89"/>
  <c r="K18" i="89"/>
  <c r="K19" i="89"/>
  <c r="K26" i="89"/>
  <c r="K30" i="89"/>
  <c r="K32" i="89"/>
  <c r="K34" i="89"/>
  <c r="H11" i="89"/>
  <c r="H14" i="89"/>
  <c r="H15" i="89"/>
  <c r="H19" i="89"/>
  <c r="H20" i="89"/>
  <c r="H27" i="89"/>
  <c r="H28" i="89"/>
  <c r="H30" i="89"/>
  <c r="H32" i="89"/>
  <c r="H34" i="89"/>
  <c r="H35" i="89"/>
  <c r="N3" i="89"/>
  <c r="H3" i="89"/>
  <c r="Y36" i="89"/>
  <c r="Z36" i="89" s="1"/>
  <c r="AA36" i="89" s="1"/>
  <c r="AB36" i="89" s="1"/>
  <c r="AC36" i="89" s="1"/>
  <c r="AD36" i="89" s="1"/>
  <c r="AE36" i="89" s="1"/>
  <c r="AF36" i="89" s="1"/>
  <c r="AG36" i="89" s="1"/>
  <c r="AH36" i="89" s="1"/>
  <c r="AI36" i="89" s="1"/>
  <c r="AJ36" i="89" s="1"/>
  <c r="AK36" i="89" s="1"/>
  <c r="AL36" i="89" s="1"/>
  <c r="E9" i="89"/>
  <c r="E20" i="89"/>
  <c r="E25" i="89"/>
  <c r="E28" i="89"/>
  <c r="E30" i="89"/>
  <c r="E32" i="89"/>
  <c r="E34" i="89"/>
  <c r="B8" i="89"/>
  <c r="B10" i="89"/>
  <c r="B11" i="89"/>
  <c r="B16" i="89"/>
  <c r="B18" i="89"/>
  <c r="B26" i="89"/>
  <c r="B30" i="89"/>
  <c r="B31" i="89"/>
  <c r="B32" i="89"/>
  <c r="B34" i="89"/>
  <c r="B3" i="89"/>
  <c r="N12" i="87"/>
  <c r="O12" i="87"/>
  <c r="P12" i="87"/>
  <c r="Q12" i="87"/>
  <c r="R12" i="87"/>
  <c r="S12" i="87"/>
  <c r="T12" i="87"/>
  <c r="U12" i="87"/>
  <c r="V12" i="87"/>
  <c r="W12" i="87"/>
  <c r="X12" i="87"/>
  <c r="Y12" i="87"/>
  <c r="Z12" i="87"/>
  <c r="AA12" i="87"/>
  <c r="AB12" i="87"/>
  <c r="AC12" i="87"/>
  <c r="AD12" i="87"/>
  <c r="AE12" i="87"/>
  <c r="AF12" i="87"/>
  <c r="AG12" i="87"/>
  <c r="AH12" i="87"/>
  <c r="AI12" i="87"/>
  <c r="AJ12" i="87"/>
  <c r="AJ24" i="87" s="1"/>
  <c r="AK12" i="87"/>
  <c r="AK22" i="87" s="1"/>
  <c r="AL12" i="87"/>
  <c r="AM12" i="87"/>
  <c r="AN12" i="87"/>
  <c r="AO12" i="87"/>
  <c r="M12" i="87"/>
  <c r="N10" i="87"/>
  <c r="O10" i="87"/>
  <c r="P10" i="87"/>
  <c r="Q10" i="87"/>
  <c r="R10" i="87"/>
  <c r="S10" i="87"/>
  <c r="T10" i="87"/>
  <c r="U10" i="87"/>
  <c r="V10" i="87"/>
  <c r="W10" i="87"/>
  <c r="X10" i="87"/>
  <c r="Y10" i="87"/>
  <c r="Z10" i="87"/>
  <c r="AA10" i="87"/>
  <c r="AB10" i="87"/>
  <c r="AC10" i="87"/>
  <c r="AD10" i="87"/>
  <c r="AE10" i="87"/>
  <c r="AF10" i="87"/>
  <c r="AG10" i="87"/>
  <c r="AH10" i="87"/>
  <c r="AI10" i="87"/>
  <c r="AJ10" i="87"/>
  <c r="AK10" i="87"/>
  <c r="AL10" i="87"/>
  <c r="AM10" i="87"/>
  <c r="AN10" i="87"/>
  <c r="AO10" i="87"/>
  <c r="N13" i="87"/>
  <c r="O13" i="87"/>
  <c r="P13" i="87"/>
  <c r="Q13" i="87"/>
  <c r="R13" i="87"/>
  <c r="S13" i="87"/>
  <c r="T13" i="87"/>
  <c r="U13" i="87"/>
  <c r="V13" i="87"/>
  <c r="W13" i="87"/>
  <c r="X13" i="87"/>
  <c r="Y13" i="87"/>
  <c r="Z13" i="87"/>
  <c r="AA13" i="87"/>
  <c r="AB13" i="87"/>
  <c r="AC13" i="87"/>
  <c r="AD13" i="87"/>
  <c r="AE13" i="87"/>
  <c r="AF13" i="87"/>
  <c r="AG13" i="87"/>
  <c r="AH13" i="87"/>
  <c r="AI13" i="87"/>
  <c r="AJ13" i="87"/>
  <c r="AK13" i="87"/>
  <c r="AL13" i="87"/>
  <c r="AM13" i="87"/>
  <c r="AN13" i="87"/>
  <c r="AO13" i="87"/>
  <c r="N14" i="87"/>
  <c r="O14" i="87"/>
  <c r="P14" i="87"/>
  <c r="Q14" i="87"/>
  <c r="R14" i="87"/>
  <c r="S14" i="87"/>
  <c r="T14" i="87"/>
  <c r="U14" i="87"/>
  <c r="V14" i="87"/>
  <c r="W14" i="87"/>
  <c r="X14" i="87"/>
  <c r="Y14" i="87"/>
  <c r="Z14" i="87"/>
  <c r="AA14" i="87"/>
  <c r="AA22" i="87" s="1"/>
  <c r="AB14" i="87"/>
  <c r="AC14" i="87"/>
  <c r="AD14" i="87"/>
  <c r="AE14" i="87"/>
  <c r="AF14" i="87"/>
  <c r="AG14" i="87"/>
  <c r="AH14" i="87"/>
  <c r="AI14" i="87"/>
  <c r="AI22" i="87" s="1"/>
  <c r="AJ14" i="87"/>
  <c r="AL14" i="87"/>
  <c r="AM14" i="87"/>
  <c r="AN14" i="87"/>
  <c r="AO14" i="87"/>
  <c r="N15" i="87"/>
  <c r="O15" i="87"/>
  <c r="P15" i="87"/>
  <c r="Q15" i="87"/>
  <c r="R15" i="87"/>
  <c r="S15" i="87"/>
  <c r="S23" i="87" s="1"/>
  <c r="T15" i="87"/>
  <c r="U15" i="87"/>
  <c r="V15" i="87"/>
  <c r="W15" i="87"/>
  <c r="X15" i="87"/>
  <c r="Y15" i="87"/>
  <c r="Z15" i="87"/>
  <c r="AA15" i="87"/>
  <c r="AA23" i="87" s="1"/>
  <c r="AB15" i="87"/>
  <c r="AC15" i="87"/>
  <c r="AD15" i="87"/>
  <c r="AE15" i="87"/>
  <c r="AF15" i="87"/>
  <c r="AG15" i="87"/>
  <c r="AH15" i="87"/>
  <c r="AI15" i="87"/>
  <c r="AI23" i="87" s="1"/>
  <c r="AJ15" i="87"/>
  <c r="AK15" i="87"/>
  <c r="AL15" i="87"/>
  <c r="AM15" i="87"/>
  <c r="AN15" i="87"/>
  <c r="AO15" i="87"/>
  <c r="N16" i="87"/>
  <c r="O16" i="87"/>
  <c r="P16" i="87"/>
  <c r="Q16" i="87"/>
  <c r="R16" i="87"/>
  <c r="S16" i="87"/>
  <c r="S24" i="87" s="1"/>
  <c r="T16" i="87"/>
  <c r="U16" i="87"/>
  <c r="V16" i="87"/>
  <c r="W16" i="87"/>
  <c r="X16" i="87"/>
  <c r="Y16" i="87"/>
  <c r="Z16" i="87"/>
  <c r="AA16" i="87"/>
  <c r="AB16" i="87"/>
  <c r="AC16" i="87"/>
  <c r="AD16" i="87"/>
  <c r="AE16" i="87"/>
  <c r="AF16" i="87"/>
  <c r="AG16" i="87"/>
  <c r="AH16" i="87"/>
  <c r="AI16" i="87"/>
  <c r="AI24" i="87" s="1"/>
  <c r="AK16" i="87"/>
  <c r="AL16" i="87"/>
  <c r="AM16" i="87"/>
  <c r="AN16" i="87"/>
  <c r="AO16" i="87"/>
  <c r="M16" i="87"/>
  <c r="M15" i="87"/>
  <c r="M14" i="87"/>
  <c r="M13" i="87"/>
  <c r="M10" i="87"/>
  <c r="X24" i="87" l="1"/>
  <c r="AF24" i="87"/>
  <c r="AF21" i="87"/>
  <c r="AA24" i="87"/>
  <c r="AO24" i="87"/>
  <c r="AI21" i="87"/>
  <c r="AA21" i="87"/>
  <c r="S21" i="87"/>
  <c r="AN24" i="87"/>
  <c r="AN23" i="87"/>
  <c r="X23" i="87"/>
  <c r="AN21" i="87"/>
  <c r="Y21" i="87"/>
  <c r="Q21" i="87"/>
  <c r="R22" i="87"/>
  <c r="AM24" i="87"/>
  <c r="O24" i="87"/>
  <c r="Y24" i="87"/>
  <c r="AE24" i="87"/>
  <c r="AE21" i="87"/>
  <c r="O21" i="87"/>
  <c r="U23" i="87"/>
  <c r="U21" i="87"/>
  <c r="AE23" i="87"/>
  <c r="O23" i="87"/>
  <c r="S22" i="87"/>
  <c r="X21" i="87"/>
  <c r="P21" i="87"/>
  <c r="AE22" i="87"/>
  <c r="X22" i="87"/>
  <c r="P22" i="87"/>
  <c r="V22" i="87"/>
  <c r="M24" i="87"/>
  <c r="AM23" i="87"/>
  <c r="AG21" i="87"/>
  <c r="M22" i="87"/>
  <c r="AC24" i="87"/>
  <c r="M23" i="87"/>
  <c r="T24" i="87"/>
  <c r="AN22" i="87"/>
  <c r="Z23" i="87"/>
  <c r="Z24" i="87"/>
  <c r="AH24" i="87"/>
  <c r="AL23" i="87"/>
  <c r="AH21" i="87"/>
  <c r="AK23" i="87"/>
  <c r="Z21" i="87"/>
  <c r="N23" i="87"/>
  <c r="M21" i="87"/>
  <c r="AL24" i="87"/>
  <c r="N24" i="87"/>
  <c r="AK21" i="87"/>
  <c r="AO21" i="87"/>
  <c r="V21" i="87"/>
  <c r="AK24" i="87"/>
  <c r="AL22" i="87"/>
  <c r="O22" i="87"/>
  <c r="N21" i="87"/>
  <c r="AM21" i="87"/>
  <c r="AF22" i="87"/>
  <c r="V24" i="87"/>
  <c r="AC22" i="87"/>
  <c r="AB24" i="87"/>
  <c r="U24" i="87"/>
  <c r="AJ23" i="87"/>
  <c r="AC23" i="87"/>
  <c r="U22" i="87"/>
  <c r="T21" i="87"/>
  <c r="T23" i="87"/>
  <c r="Z22" i="87"/>
  <c r="T22" i="87"/>
  <c r="W21" i="87"/>
  <c r="AD24" i="87"/>
  <c r="AD23" i="87"/>
  <c r="Y23" i="87"/>
  <c r="AM22" i="87"/>
  <c r="AH22" i="87"/>
  <c r="AD22" i="87"/>
  <c r="Y22" i="87"/>
  <c r="W22" i="87"/>
  <c r="AB21" i="87"/>
  <c r="R24" i="87"/>
  <c r="P24" i="87"/>
  <c r="AH23" i="87"/>
  <c r="AF23" i="87"/>
  <c r="AB23" i="87"/>
  <c r="V23" i="87"/>
  <c r="R23" i="87"/>
  <c r="P23" i="87"/>
  <c r="AB22" i="87"/>
  <c r="N22" i="87"/>
  <c r="AD21" i="87"/>
  <c r="R21" i="87"/>
  <c r="AL21" i="87"/>
  <c r="AG23" i="87"/>
  <c r="AC21" i="87"/>
  <c r="Q23" i="87"/>
  <c r="W23" i="87"/>
  <c r="AO22" i="87"/>
  <c r="W24" i="87"/>
  <c r="Q24" i="87"/>
  <c r="AO23" i="87"/>
  <c r="AJ22" i="87"/>
  <c r="AG22" i="87"/>
  <c r="Q22" i="87"/>
  <c r="AJ21" i="87"/>
  <c r="AG24" i="87"/>
</calcChain>
</file>

<file path=xl/sharedStrings.xml><?xml version="1.0" encoding="utf-8"?>
<sst xmlns="http://schemas.openxmlformats.org/spreadsheetml/2006/main" count="981" uniqueCount="233">
  <si>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</si>
  <si>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</si>
  <si>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</si>
  <si>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</si>
  <si>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</si>
  <si>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</si>
  <si>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</si>
  <si>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</si>
  <si>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</si>
  <si>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</si>
  <si>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</si>
  <si>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</si>
  <si>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</si>
  <si>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</si>
  <si>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</si>
  <si>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</si>
  <si>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</si>
  <si>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</si>
  <si>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</si>
  <si>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</si>
  <si>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</si>
  <si>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</si>
  <si>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</si>
  <si>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</si>
  <si>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</si>
  <si>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</si>
  <si>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</si>
  <si>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NO</t>
  </si>
  <si>
    <t>LI</t>
  </si>
  <si>
    <t>Glass</t>
  </si>
  <si>
    <t>Recovery</t>
  </si>
  <si>
    <t>Recycling</t>
  </si>
  <si>
    <t>Latvia</t>
  </si>
  <si>
    <t>Poland</t>
  </si>
  <si>
    <t>Malta</t>
  </si>
  <si>
    <t>Bulgaria</t>
  </si>
  <si>
    <t>Romania</t>
  </si>
  <si>
    <t>(%)</t>
  </si>
  <si>
    <t>http://eur-lex.europa.eu/LexUriServ/LexUriServ.do?uri=CELEX:31994L0062:EN:NOT</t>
  </si>
  <si>
    <t>Recycling rate</t>
  </si>
  <si>
    <t>Recovery rate</t>
  </si>
  <si>
    <t>:</t>
  </si>
  <si>
    <t>Liechtenstein</t>
  </si>
  <si>
    <t>Portugal</t>
  </si>
  <si>
    <t>2010</t>
  </si>
  <si>
    <t>GEO/TIME</t>
  </si>
  <si>
    <t>WASTE</t>
  </si>
  <si>
    <t>UNIT</t>
  </si>
  <si>
    <t>WST_OPER</t>
  </si>
  <si>
    <t>FLOW</t>
  </si>
  <si>
    <t>Eurostat</t>
  </si>
  <si>
    <t>not available</t>
  </si>
  <si>
    <t>European Union (27 countries)</t>
  </si>
  <si>
    <t>Other packaging</t>
  </si>
  <si>
    <t>Glass packaging</t>
  </si>
  <si>
    <t>Metallic packaging</t>
  </si>
  <si>
    <t>Wooden packaging</t>
  </si>
  <si>
    <t>Plastic packaging</t>
  </si>
  <si>
    <t>Paper and cardboard packaging</t>
  </si>
  <si>
    <t>Packaging</t>
  </si>
  <si>
    <t>Tonnes</t>
  </si>
  <si>
    <t>Waste generated</t>
  </si>
  <si>
    <t>Domestic</t>
  </si>
  <si>
    <t>Extracted on</t>
  </si>
  <si>
    <t>Last update</t>
  </si>
  <si>
    <t>Packaging waste [env_waspac]</t>
  </si>
  <si>
    <t>Norway</t>
  </si>
  <si>
    <t>United Kingdom</t>
  </si>
  <si>
    <t>Sweden</t>
  </si>
  <si>
    <t>Finland</t>
  </si>
  <si>
    <t>Slovakia</t>
  </si>
  <si>
    <t>Slovenia</t>
  </si>
  <si>
    <t>Austria</t>
  </si>
  <si>
    <t>Netherlands</t>
  </si>
  <si>
    <t>Hungary</t>
  </si>
  <si>
    <t>Luxembourg</t>
  </si>
  <si>
    <t>Lithuania</t>
  </si>
  <si>
    <t>Cyprus</t>
  </si>
  <si>
    <t>Italy</t>
  </si>
  <si>
    <t>France</t>
  </si>
  <si>
    <t>Spain</t>
  </si>
  <si>
    <t>Greece</t>
  </si>
  <si>
    <t>Ireland</t>
  </si>
  <si>
    <t>Estonia</t>
  </si>
  <si>
    <t>Denmark</t>
  </si>
  <si>
    <t>Czech Republic</t>
  </si>
  <si>
    <t>Belgium</t>
  </si>
  <si>
    <t>European Union (15 countries)</t>
  </si>
  <si>
    <t>Special value:</t>
  </si>
  <si>
    <t>Germany (until 1990 former territory of the FRG)</t>
  </si>
  <si>
    <t>Incineration with energy recovery at waste incinerators</t>
  </si>
  <si>
    <t>Recovery other than energy recovery</t>
  </si>
  <si>
    <t>Incineration / energy recovery (R1)</t>
  </si>
  <si>
    <t>Source of data</t>
  </si>
  <si>
    <t>Energy recovery</t>
  </si>
  <si>
    <t>Other recovery</t>
  </si>
  <si>
    <t>Incineration with energy recovery</t>
  </si>
  <si>
    <t>waste code</t>
  </si>
  <si>
    <t>Recyc, glass</t>
  </si>
  <si>
    <t>Recyc, paper</t>
  </si>
  <si>
    <t>Recyc Metal</t>
  </si>
  <si>
    <t>Recyc Plastics</t>
  </si>
  <si>
    <t>recyc wood</t>
  </si>
  <si>
    <t>recyc all pack</t>
  </si>
  <si>
    <t>recov all</t>
  </si>
  <si>
    <t>Fig 9</t>
  </si>
  <si>
    <t>Fig 11</t>
  </si>
  <si>
    <t>Fig 13</t>
  </si>
  <si>
    <t>fig 15</t>
  </si>
  <si>
    <t>fig 17</t>
  </si>
  <si>
    <t>fig 19</t>
  </si>
  <si>
    <t>fig 20</t>
  </si>
  <si>
    <t>Germany</t>
  </si>
  <si>
    <t>Iceland</t>
  </si>
  <si>
    <t>European Union (28 countries)</t>
  </si>
  <si>
    <t>2012</t>
  </si>
  <si>
    <t>STK_FLOW</t>
  </si>
  <si>
    <t>Croatia</t>
  </si>
  <si>
    <t>EU-28</t>
  </si>
  <si>
    <t>(million tonnes)</t>
  </si>
  <si>
    <r>
      <t xml:space="preserve">Recycling and recovery rates </t>
    </r>
    <r>
      <rPr>
        <b/>
        <sz val="9"/>
        <color indexed="10"/>
        <rFont val="Arial"/>
        <family val="2"/>
      </rPr>
      <t>2011</t>
    </r>
  </si>
  <si>
    <r>
      <t>Source:</t>
    </r>
    <r>
      <rPr>
        <sz val="9"/>
        <rFont val="Arial"/>
        <family val="2"/>
      </rPr>
      <t xml:space="preserve"> Council Directive 94/62/EC</t>
    </r>
  </si>
  <si>
    <t>Article in 'Packaging Directive'</t>
  </si>
  <si>
    <t>Table 2: First and second stage targets and the years in which they must be achieved (¹)(²)</t>
  </si>
  <si>
    <t>(¹) The target dates in the table always refer to the end of the year.</t>
  </si>
  <si>
    <t>First stage (2001)</t>
  </si>
  <si>
    <t>Bookmark</t>
  </si>
  <si>
    <t>2013</t>
  </si>
  <si>
    <t>Metal</t>
  </si>
  <si>
    <t>Percentage</t>
  </si>
  <si>
    <r>
      <rPr>
        <i/>
        <sz val="9"/>
        <rFont val="Arial"/>
        <family val="2"/>
      </rPr>
      <t>Source:</t>
    </r>
    <r>
      <rPr>
        <sz val="9"/>
        <rFont val="Arial"/>
        <family val="2"/>
      </rPr>
      <t xml:space="preserve"> Eurostat (online data code: env_waspac)</t>
    </r>
  </si>
  <si>
    <t>Romania (¹)</t>
  </si>
  <si>
    <t>Iceland (¹)</t>
  </si>
  <si>
    <t>(¹) 2012 data.</t>
  </si>
  <si>
    <t>Figure 8: Recovery rate of packaging waste, 2013</t>
  </si>
  <si>
    <t>29.02.16</t>
  </si>
  <si>
    <t>10.05.16</t>
  </si>
  <si>
    <t>http://appsso.eurostat.ec.europa.eu/nui/show.do?query=BOOKMARK_DS-056956_QID_-13FA5E41_UID_-3F171EB0&amp;layout=WST_OPER,L,X,0;TIME,C,X,1;GEO,L,Y,0;WASTE,L,Z,0;STK_FLOW,L,Z,1;UNIT,L,Z,2;INDICATORS,C,Z,3;&amp;zSelection=DS-056956INDICATORS,OBS_FLAG;DS-056956UNIT,PC;DS-056956WASTE,W1501;DS-056956STK_FLOW,DOM;&amp;rankName1=STK-FLOW_1_2_-1_2&amp;rankName2=UNIT_1_2_-1_2&amp;rankName3=WASTE_1_2_-1_2&amp;rankName4=INDICATORS_1_2_-1_2&amp;rankName5=WST-OPER_1_2_0_0&amp;rankName6=TIME_1_0_1_0&amp;rankName7=GEO_1_2_0_1&amp;rStp=&amp;cStp=&amp;rDCh=&amp;cDCh=&amp;rDM=true&amp;cDM=true&amp;footnes=false&amp;empty=false&amp;wai=false&amp;time_mode=NONE&amp;time_most_recent=false&amp;lang=EN&amp;cfo=%23%23%23%2C%23%23%23.%23%23%23</t>
  </si>
  <si>
    <t>Figure 9: Recycling rate of packaging waste, 2013</t>
  </si>
  <si>
    <t>http://appsso.eurostat.ec.europa.eu/nui/show.do?query=BOOKMARK_DS-056956_QID_4D97030A_UID_-3F171EB0&amp;layout=WST_OPER,L,X,0;TIME,C,X,1;GEO,L,Y,0;WASTE,L,Z,0;STK_FLOW,L,Z,1;UNIT,L,Z,2;INDICATORS,C,Z,3;&amp;zSelection=DS-056956INDICATORS,OBS_FLAG;DS-056956UNIT,PC;DS-056956WASTE,W1501;DS-056956STK_FLOW,DOM;&amp;rankName1=STK-FLOW_1_2_-1_2&amp;rankName2=UNIT_1_2_-1_2&amp;rankName3=WASTE_1_2_-1_2&amp;rankName4=INDICATORS_1_2_-1_2&amp;rankName5=WST-OPER_1_2_0_0&amp;rankName6=TIME_1_0_1_0&amp;rankName7=GEO_1_2_0_1&amp;rStp=&amp;cStp=&amp;rDCh=&amp;cDCh=&amp;rDM=true&amp;cDM=true&amp;footnes=false&amp;empty=false&amp;wai=false&amp;time_mode=NONE&amp;time_most_recent=false&amp;lang=EN&amp;cfo=%23%23%23%2C%23%23%23.%23%23%23</t>
  </si>
  <si>
    <t>Second stage (2008)</t>
  </si>
  <si>
    <t>Recycled</t>
  </si>
  <si>
    <t>Generated</t>
  </si>
  <si>
    <t>WASTE/TIME</t>
  </si>
  <si>
    <t>WST_OPER/TIME</t>
  </si>
  <si>
    <t xml:space="preserve">Paper and cardboard </t>
  </si>
  <si>
    <t xml:space="preserve">Plastic </t>
  </si>
  <si>
    <t>Target: 55%</t>
  </si>
  <si>
    <t>§6(¹)(a)
(Overall target: 50–65 %)</t>
  </si>
  <si>
    <t>§6(¹)(c)
(Plastics: 15 %)</t>
  </si>
  <si>
    <t>§6(¹)(b)
(Overall target:
60 %)</t>
  </si>
  <si>
    <t>§6(¹)(d)
(Overall target:
55–80 %)</t>
  </si>
  <si>
    <t>§6(¹)(e)(i)
(Glass:
min. 60 %)</t>
  </si>
  <si>
    <t>§6(¹)(e)(ii)
(Paper and board:
min. 60 %)</t>
  </si>
  <si>
    <t>§6(¹)(e)(iii)
(Metals:
min. 50 %)</t>
  </si>
  <si>
    <t>§6(¹)(e)(iv)
(Plastics:
min. 22.5 %)</t>
  </si>
  <si>
    <t>§6(¹)(e)(v)
(Wood:
min. 15 %)</t>
  </si>
  <si>
    <t>(²) The data for wood shall not be used for the purpose of evaluating the target of a minimum of 15 % by weight for each packaging material, as provided for in article 6(¹)(c) of Directive 94/62/EC, as amended by Directive 2004/12/EC.</t>
  </si>
  <si>
    <t>Paper and cardboard</t>
  </si>
  <si>
    <t>Recovery - other</t>
  </si>
  <si>
    <t>Czechia</t>
  </si>
  <si>
    <t>2025-Target: 65%</t>
  </si>
  <si>
    <t>Recovery - energy recovery from packaging waste</t>
  </si>
  <si>
    <t xml:space="preserve"> (kg per capita) </t>
  </si>
  <si>
    <t>(kg per capita)</t>
  </si>
  <si>
    <r>
      <t>Source:</t>
    </r>
    <r>
      <rPr>
        <sz val="9"/>
        <rFont val="Arial"/>
        <family val="2"/>
      </rPr>
      <t xml:space="preserve"> Eurostat (online data code: env_waspac)</t>
    </r>
  </si>
  <si>
    <r>
      <t>Source:</t>
    </r>
    <r>
      <rPr>
        <sz val="9"/>
        <rFont val="Arial"/>
        <family val="2"/>
      </rPr>
      <t xml:space="preserve"> Eurostat (online data codes: env_waspac and env_waspacr)</t>
    </r>
  </si>
  <si>
    <t>Plastic</t>
  </si>
  <si>
    <t>Other</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</si>
  <si>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</si>
  <si>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</si>
  <si>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</si>
  <si>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</si>
  <si>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</si>
  <si>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</si>
  <si>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</si>
  <si>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</si>
  <si>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</si>
  <si>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</si>
  <si>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</si>
  <si>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</si>
  <si>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</si>
  <si>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http://ec.europa.eu/eurostat/about/our-partners/copyright</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</si>
  <si>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</si>
  <si>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</si>
  <si>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 xml:space="preserve">Packaging waste statistics </t>
  </si>
  <si>
    <r>
      <t xml:space="preserve">This file accompanies the </t>
    </r>
    <r>
      <rPr>
        <b/>
        <sz val="9"/>
        <color theme="1"/>
        <rFont val="Arial"/>
        <family val="2"/>
      </rPr>
      <t>Statistics Explained</t>
    </r>
    <r>
      <rPr>
        <sz val="9"/>
        <color theme="1"/>
        <rFont val="Arial"/>
        <family val="2"/>
      </rPr>
      <t xml:space="preserve"> article: '</t>
    </r>
    <r>
      <rPr>
        <b/>
        <sz val="9"/>
        <color theme="1"/>
        <rFont val="Arial"/>
        <family val="2"/>
      </rPr>
      <t>packaging waste statistics</t>
    </r>
    <r>
      <rPr>
        <sz val="9"/>
        <color theme="1"/>
        <rFont val="Arial"/>
        <family val="2"/>
      </rPr>
      <t>' and contains the figures and underlying data used in the article.</t>
    </r>
  </si>
  <si>
    <t>Note: Countries are ranked based on 'Waste generated'.</t>
  </si>
  <si>
    <t>Note: Countries are ranked based on the share of 'Recycling'.</t>
  </si>
  <si>
    <t/>
  </si>
  <si>
    <t>RATES</t>
  </si>
  <si>
    <t>Figure 6: Packaging waste generated and recycled, 2019</t>
  </si>
  <si>
    <t>Figure 7: Recovery of packaging waste, 2019</t>
  </si>
  <si>
    <t>Figure 8: Recycling rate of packaging waste, 2019</t>
  </si>
  <si>
    <t>Figure 9: Recycling rate of plastic packaging waste, 2019</t>
  </si>
  <si>
    <t>Target: 22.5%</t>
  </si>
  <si>
    <t>Target: 60%</t>
  </si>
  <si>
    <t>Figure 10: Recovery rate of packaging waste, 2019</t>
  </si>
  <si>
    <t>Table 1: Recovery and recycling rate of packaging waste, 2019</t>
  </si>
  <si>
    <t xml:space="preserve">Belgium </t>
  </si>
  <si>
    <t>Figure 1: Packaging waste generated by packaging material, EU, 2019</t>
  </si>
  <si>
    <t>Figure 2: Packaging waste generated by packaging material, EU, 2009–2019</t>
  </si>
  <si>
    <t>Figure 3: Packaging waste generated by packaging material, EU, 2009–2019</t>
  </si>
  <si>
    <t>Figure 4: Packaging waste generated, recovered and recycled, EU, 2009-2019</t>
  </si>
  <si>
    <t>Figure 5: Recycling and recovery rates of packaging waste, EU, 2009–2019</t>
  </si>
  <si>
    <t>Wood</t>
  </si>
  <si>
    <t>March 22</t>
  </si>
  <si>
    <t xml:space="preserve">Iceland </t>
  </si>
  <si>
    <t xml:space="preserve">Bulgaria </t>
  </si>
  <si>
    <t xml:space="preserve">Malta </t>
  </si>
  <si>
    <t>Source: Eurostat (online data code: env_waspacr)</t>
  </si>
  <si>
    <t>Source: Eurostat (online data code: env_waspac)</t>
  </si>
  <si>
    <t>Source of data:</t>
  </si>
  <si>
    <t>Eurostat. Packaging waste by waste management operations.</t>
  </si>
  <si>
    <t>[env_waspac]</t>
  </si>
  <si>
    <t>Eurostat. Recycling rates of packaging waste for monitoring compliance with policy targets, by type of packaging.</t>
  </si>
  <si>
    <t>[env_waspacr]</t>
  </si>
  <si>
    <t>Last update:</t>
  </si>
  <si>
    <t>Extracted on:</t>
  </si>
  <si>
    <t>EU</t>
  </si>
  <si>
    <t>(¹) Break in series.</t>
  </si>
  <si>
    <t>(²) Estimated data.</t>
  </si>
  <si>
    <t>Germany (¹)</t>
  </si>
  <si>
    <t>Estonia (¹)</t>
  </si>
  <si>
    <t>Greece (²)</t>
  </si>
  <si>
    <t xml:space="preserve">Denmark </t>
  </si>
  <si>
    <t>Ireland (¹)</t>
  </si>
  <si>
    <t xml:space="preserve">EU </t>
  </si>
  <si>
    <t xml:space="preserve">Cyprus (²)  </t>
  </si>
  <si>
    <t xml:space="preserve">Slovenia </t>
  </si>
  <si>
    <t>Note: Eurostat estimates between 2009 and 2011. The y-axis is cut.</t>
  </si>
  <si>
    <t>Note: Eurostat estimates between 2009 and 2011.</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</si>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</sst>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0.0"/>
    <numFmt numFmtId="167" formatCode="#,##0.0"/>
    <numFmt numFmtId="168" formatCode="dd\.mm\.yy"/>
    <numFmt numFmtId="169" formatCode="[$-F800]dddd\,\ mmmm\ dd\,\ yyyy"/>
  </numFmts>
  <fonts count="35" x14ac:knownFonts="1">
    <font>
      <sz val="10"/>
      <name val="Arial"/>
    </font>
    <font>
      <sz val="10"/>
      <name val="Arial"/>
      <family val="2"/>
    </font>
    <font>
      <sz val="8"/>
      <name val="Arial"/>
      <family val="2"/>
    </font>
    <font>
      <u/>
      <sz val="5"/>
      <color indexed="12"/>
      <name val="Arial"/>
      <family val="2"/>
    </font>
    <font>
      <sz val="10"/>
      <name val="Arial"/>
      <family val="2"/>
    </font>
    <font>
      <sz val="11"/>
      <name val="Arial"/>
      <family val="2"/>
    </font>
    <font>
      <sz val="11"/>
      <name val="Arial"/>
      <family val="2"/>
    </font>
    <font>
      <sz val="11"/>
      <name val="Arial"/>
      <family val="2"/>
    </font>
    <font>
      <sz val="9"/>
      <name val="Arial"/>
      <family val="2"/>
    </font>
    <font>
      <i/>
      <sz val="9"/>
      <name val="Arial"/>
      <family val="2"/>
    </font>
    <font>
      <sz val="11"/>
      <name val="Arial"/>
      <family val="2"/>
    </font>
    <font>
      <b/>
      <sz val="9"/>
      <name val="Arial"/>
      <family val="2"/>
    </font>
    <font>
      <u/>
      <sz val="9"/>
      <name val="Arial"/>
      <family val="2"/>
    </font>
    <font>
      <b/>
      <sz val="9"/>
      <color indexed="10"/>
      <name val="Arial"/>
      <family val="2"/>
    </font>
    <font>
      <sz val="11"/>
      <name val="Arial"/>
      <family val="2"/>
    </font>
    <font>
      <sz val="11"/>
      <name val="Arial"/>
      <family val="2"/>
    </font>
    <font>
      <sz val="9"/>
      <color rgb="FFFF0000"/>
      <name val="Arial"/>
      <family val="2"/>
    </font>
    <font>
      <b/>
      <sz val="9"/>
      <color rgb="FF000000"/>
      <name val="Arial"/>
      <family val="2"/>
    </font>
    <font>
      <b/>
      <sz val="9"/>
      <color rgb="FFFF0000"/>
      <name val="Arial"/>
      <family val="2"/>
    </font>
    <font>
      <sz val="11"/>
      <name val="Arial"/>
      <family val="2"/>
    </font>
    <font>
      <sz val="11"/>
      <name val="Arial"/>
      <family val="2"/>
    </font>
    <font>
      <sz val="10"/>
      <name val="Arial"/>
      <family val="2"/>
    </font>
    <font>
      <sz val="11"/>
      <name val="Arial"/>
      <family val="2"/>
    </font>
    <font>
      <b/>
      <sz val="12"/>
      <name val="Arial"/>
      <family val="2"/>
    </font>
    <font>
      <sz val="9"/>
      <color theme="1"/>
      <name val="Arial"/>
      <family val="2"/>
    </font>
    <font>
      <b/>
      <sz val="9"/>
      <color theme="1"/>
      <name val="Arial"/>
      <family val="2"/>
    </font>
    <font>
      <b/>
      <sz val="9"/>
      <color rgb="FF005953"/>
      <name val="Arial"/>
      <family val="2"/>
    </font>
    <font>
      <sz val="9"/>
      <color rgb="FF005953"/>
      <name val="Arial"/>
      <family val="2"/>
    </font>
    <font>
      <u/>
      <sz val="11"/>
      <color theme="10"/>
      <name val="Calibri"/>
      <family val="2"/>
      <scheme val="minor"/>
    </font>
    <font>
      <u/>
      <sz val="9"/>
      <color theme="10"/>
      <name val="Arial"/>
      <family val="2"/>
    </font>
    <font>
      <i/>
      <sz val="9"/>
      <color theme="1"/>
      <name val="Arial"/>
      <family val="2"/>
    </font>
    <font>
      <sz val="9"/>
      <color theme="10"/>
      <name val="Arial"/>
      <family val="2"/>
    </font>
    <font>
      <u/>
      <sz val="9"/>
      <color indexed="12"/>
      <name val="Arial"/>
      <family val="2"/>
    </font>
    <font>
      <sz val="9"/>
      <color rgb="FF555555"/>
      <name val="Arial"/>
      <family val="2"/>
    </font>
    <font>
      <sz val="9"/>
      <color indexed="12"/>
      <name val="Arial"/>
      <family val="2"/>
    </font>
  </fonts>
  <fills count="11">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23">
    <border>
      <left/>
      <right/>
      <top/>
      <bottom/>
      <diagonal/>
    </border>
    <border>
      <left style="thin">
        <color indexed="8"/>
      </left>
      <right style="thin">
        <color indexed="8"/>
      </right>
      <top style="thin">
        <color indexed="8"/>
      </top>
      <bottom style="thin">
        <color indexed="8"/>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right/>
      <top style="thin">
        <color indexed="8"/>
      </top>
      <bottom/>
      <diagonal/>
    </border>
    <border>
      <left/>
      <right/>
      <top style="hair">
        <color indexed="22"/>
      </top>
      <bottom/>
      <diagonal/>
    </border>
    <border>
      <left/>
      <right/>
      <top style="thin">
        <color rgb="FF000000"/>
      </top>
      <bottom style="thin">
        <color rgb="FF000000"/>
      </bottom>
      <diagonal/>
    </border>
    <border>
      <left/>
      <right/>
      <top/>
      <bottom style="thin">
        <color indexed="8"/>
      </bottom>
      <diagonal/>
    </border>
    <border>
      <left/>
      <right/>
      <top style="hair">
        <color indexed="22"/>
      </top>
      <bottom style="thin">
        <color indexed="64"/>
      </bottom>
      <diagonal/>
    </border>
    <border>
      <left style="hair">
        <color rgb="FFA6A6A6"/>
      </left>
      <right/>
      <top style="thin">
        <color indexed="8"/>
      </top>
      <bottom/>
      <diagonal/>
    </border>
    <border>
      <left style="hair">
        <color rgb="FFA6A6A6"/>
      </left>
      <right/>
      <top style="thin">
        <color rgb="FF000000"/>
      </top>
      <bottom style="thin">
        <color rgb="FF000000"/>
      </bottom>
      <diagonal/>
    </border>
    <border>
      <left style="hair">
        <color rgb="FFA6A6A6"/>
      </left>
      <right/>
      <top/>
      <bottom/>
      <diagonal/>
    </border>
    <border>
      <left style="hair">
        <color rgb="FFA6A6A6"/>
      </left>
      <right/>
      <top style="hair">
        <color indexed="22"/>
      </top>
      <bottom/>
      <diagonal/>
    </border>
    <border>
      <left style="hair">
        <color rgb="FFA6A6A6"/>
      </left>
      <right/>
      <top style="hair">
        <color indexed="22"/>
      </top>
      <bottom style="thin">
        <color indexed="64"/>
      </bottom>
      <diagonal/>
    </border>
    <border>
      <left/>
      <right/>
      <top style="thin">
        <color indexed="64"/>
      </top>
      <bottom/>
      <diagonal/>
    </border>
    <border>
      <left/>
      <right/>
      <top/>
      <bottom style="hair">
        <color rgb="FFC0C0C0"/>
      </bottom>
      <diagonal/>
    </border>
    <border>
      <left/>
      <right/>
      <top style="hair">
        <color rgb="FFC0C0C0"/>
      </top>
      <bottom style="thin">
        <color indexed="64"/>
      </bottom>
      <diagonal/>
    </border>
  </borders>
  <cellStyleXfs count="21">
    <xf numFmtId="0" fontId="0" fillId="0" borderId="0"/>
    <xf numFmtId="0" fontId="3" fillId="0" borderId="0" applyNumberFormat="0" applyFill="0" applyBorder="0" applyAlignment="0" applyProtection="0">
      <alignment vertical="top"/>
      <protection locked="0"/>
    </xf>
    <xf numFmtId="0" fontId="7" fillId="0" borderId="0"/>
    <xf numFmtId="0" fontId="5" fillId="0" borderId="0"/>
    <xf numFmtId="0" fontId="10" fillId="0" borderId="0"/>
    <xf numFmtId="0" fontId="4" fillId="0" borderId="0"/>
    <xf numFmtId="9" fontId="1" fillId="0" borderId="0" applyFont="0" applyFill="0" applyBorder="0" applyAlignment="0" applyProtection="0"/>
    <xf numFmtId="0" fontId="5" fillId="0" borderId="0"/>
    <xf numFmtId="0" fontId="6" fillId="0" borderId="0"/>
    <xf numFmtId="0" fontId="14" fillId="0" borderId="0"/>
    <xf numFmtId="0" fontId="1" fillId="0" borderId="0"/>
    <xf numFmtId="0" fontId="15" fillId="0" borderId="0"/>
    <xf numFmtId="0" fontId="1" fillId="0" borderId="0"/>
    <xf numFmtId="0" fontId="5" fillId="0" borderId="0"/>
    <xf numFmtId="0" fontId="5" fillId="0" borderId="0"/>
    <xf numFmtId="0" fontId="19" fillId="0" borderId="0"/>
    <xf numFmtId="0" fontId="20" fillId="0" borderId="0"/>
    <xf numFmtId="164" fontId="21" fillId="0" borderId="0" applyFont="0" applyFill="0" applyBorder="0" applyAlignment="0" applyProtection="0"/>
    <xf numFmtId="0" fontId="22" fillId="0" borderId="0"/>
    <xf numFmtId="0" fontId="8" fillId="0" borderId="0" applyNumberFormat="0" applyFill="0" applyBorder="0" applyProtection="0">
      <alignment vertical="center"/>
    </xf>
    <xf numFmtId="0" fontId="28" fillId="0" borderId="0" applyNumberFormat="0" applyFill="0" applyBorder="0" applyAlignment="0" applyProtection="0"/>
  </cellStyleXfs>
  <cellXfs count="192">
    <xf numFmtId="0" fontId="0" fillId="0" borderId="0" xfId="0"/>
    <xf numFmtId="0" fontId="9" fillId="0" borderId="0" xfId="0" applyFont="1"/>
    <xf numFmtId="0" fontId="8" fillId="0" borderId="0" xfId="3" applyFont="1"/>
    <xf numFmtId="0" fontId="8" fillId="0" borderId="0" xfId="0" applyFont="1"/>
    <xf numFmtId="165" fontId="8" fillId="0" borderId="0" xfId="6" applyNumberFormat="1" applyFont="1"/>
    <xf numFmtId="0" fontId="8" fillId="0" borderId="0" xfId="0" applyFont="1" applyAlignment="1">
      <alignment horizontal="center"/>
    </xf>
    <xf numFmtId="9" fontId="8" fillId="0" borderId="0" xfId="6" applyFont="1"/>
    <xf numFmtId="2" fontId="8" fillId="0" borderId="0" xfId="0" applyNumberFormat="1" applyFont="1"/>
    <xf numFmtId="0" fontId="8" fillId="5" borderId="0" xfId="0" applyFont="1" applyFill="1"/>
    <xf numFmtId="166" fontId="8" fillId="0" borderId="0" xfId="0" applyNumberFormat="1" applyFont="1"/>
    <xf numFmtId="165" fontId="8" fillId="0" borderId="0" xfId="6" applyNumberFormat="1" applyFont="1" applyAlignment="1">
      <alignment horizontal="left"/>
    </xf>
    <xf numFmtId="0" fontId="8" fillId="3" borderId="0" xfId="0" applyFont="1" applyFill="1" applyBorder="1"/>
    <xf numFmtId="9" fontId="8" fillId="0" borderId="0" xfId="6" applyNumberFormat="1" applyFont="1"/>
    <xf numFmtId="0" fontId="12" fillId="0" borderId="0" xfId="0" applyFont="1"/>
    <xf numFmtId="0" fontId="8" fillId="0" borderId="0" xfId="0" applyFont="1" applyAlignment="1">
      <alignment wrapText="1"/>
    </xf>
    <xf numFmtId="0" fontId="9" fillId="0" borderId="0" xfId="1" applyFont="1" applyAlignment="1" applyProtection="1"/>
    <xf numFmtId="165" fontId="8" fillId="0" borderId="0" xfId="6" applyNumberFormat="1" applyFont="1" applyAlignment="1">
      <alignment horizontal="center"/>
    </xf>
    <xf numFmtId="0" fontId="8" fillId="4" borderId="0" xfId="0" applyFont="1" applyFill="1"/>
    <xf numFmtId="0" fontId="8" fillId="0" borderId="0" xfId="8" applyNumberFormat="1" applyFont="1" applyFill="1" applyBorder="1" applyAlignment="1"/>
    <xf numFmtId="0" fontId="8" fillId="0" borderId="0" xfId="8" applyFont="1"/>
    <xf numFmtId="168" fontId="8" fillId="0" borderId="0" xfId="8" applyNumberFormat="1" applyFont="1" applyFill="1" applyBorder="1" applyAlignment="1"/>
    <xf numFmtId="0" fontId="8" fillId="2" borderId="1" xfId="8" applyNumberFormat="1" applyFont="1" applyFill="1" applyBorder="1" applyAlignment="1"/>
    <xf numFmtId="3" fontId="8" fillId="0" borderId="1" xfId="8" applyNumberFormat="1" applyFont="1" applyFill="1" applyBorder="1" applyAlignment="1"/>
    <xf numFmtId="0" fontId="8" fillId="0" borderId="1" xfId="8" applyNumberFormat="1" applyFont="1" applyFill="1" applyBorder="1" applyAlignment="1"/>
    <xf numFmtId="3" fontId="8" fillId="0" borderId="0" xfId="8" applyNumberFormat="1" applyFont="1"/>
    <xf numFmtId="0" fontId="8" fillId="0" borderId="0" xfId="0" applyFont="1" applyFill="1"/>
    <xf numFmtId="0" fontId="8" fillId="0" borderId="0" xfId="0" applyFont="1" applyBorder="1"/>
    <xf numFmtId="0" fontId="8" fillId="0" borderId="0" xfId="0" applyFont="1" applyFill="1" applyBorder="1"/>
    <xf numFmtId="0" fontId="11" fillId="0" borderId="3" xfId="0" applyFont="1" applyFill="1" applyBorder="1" applyAlignment="1">
      <alignment horizontal="left" wrapText="1"/>
    </xf>
    <xf numFmtId="0" fontId="11" fillId="0" borderId="4" xfId="0" applyFont="1" applyFill="1" applyBorder="1" applyAlignment="1">
      <alignment horizontal="left" wrapText="1"/>
    </xf>
    <xf numFmtId="0" fontId="11" fillId="0" borderId="5" xfId="0" applyFont="1" applyFill="1" applyBorder="1" applyAlignment="1">
      <alignment horizontal="left" wrapText="1"/>
    </xf>
    <xf numFmtId="0" fontId="8" fillId="7" borderId="2"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7" borderId="6" xfId="0" applyFont="1" applyFill="1" applyBorder="1" applyAlignment="1">
      <alignment horizontal="center" vertical="top"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quotePrefix="1" applyFont="1" applyAlignment="1">
      <alignment horizontal="left"/>
    </xf>
    <xf numFmtId="0" fontId="12" fillId="0" borderId="0" xfId="1" applyFont="1" applyAlignment="1" applyProtection="1"/>
    <xf numFmtId="0" fontId="8" fillId="3" borderId="0" xfId="0" applyFont="1" applyFill="1"/>
    <xf numFmtId="9" fontId="8" fillId="3" borderId="0" xfId="6" applyNumberFormat="1" applyFont="1" applyFill="1"/>
    <xf numFmtId="0" fontId="11" fillId="0" borderId="0" xfId="0" applyFont="1" applyFill="1" applyBorder="1" applyAlignment="1">
      <alignment horizontal="left" vertical="center" wrapText="1" indent="1"/>
    </xf>
    <xf numFmtId="166" fontId="11" fillId="0" borderId="0" xfId="0"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0" fontId="8" fillId="0" borderId="0" xfId="3" applyNumberFormat="1" applyFont="1" applyFill="1" applyBorder="1" applyAlignment="1"/>
    <xf numFmtId="0" fontId="11" fillId="0" borderId="0" xfId="0" applyFont="1" applyAlignment="1">
      <alignment horizontal="left" wrapText="1"/>
    </xf>
    <xf numFmtId="0" fontId="11" fillId="3" borderId="0" xfId="0" applyFont="1" applyFill="1" applyBorder="1" applyAlignment="1">
      <alignment horizontal="left" wrapText="1"/>
    </xf>
    <xf numFmtId="0" fontId="11" fillId="0" borderId="0" xfId="0" applyFont="1" applyFill="1" applyBorder="1"/>
    <xf numFmtId="168" fontId="8" fillId="0" borderId="0" xfId="3" applyNumberFormat="1" applyFont="1" applyFill="1" applyBorder="1" applyAlignment="1"/>
    <xf numFmtId="0" fontId="8" fillId="2" borderId="1" xfId="3" applyNumberFormat="1" applyFont="1" applyFill="1" applyBorder="1" applyAlignment="1"/>
    <xf numFmtId="167" fontId="8" fillId="0" borderId="1" xfId="3" applyNumberFormat="1" applyFont="1" applyFill="1" applyBorder="1" applyAlignment="1"/>
    <xf numFmtId="166" fontId="8" fillId="5" borderId="0" xfId="0" applyNumberFormat="1" applyFont="1" applyFill="1"/>
    <xf numFmtId="167" fontId="8" fillId="5" borderId="1" xfId="3" applyNumberFormat="1" applyFont="1" applyFill="1" applyBorder="1" applyAlignment="1"/>
    <xf numFmtId="0" fontId="11" fillId="0" borderId="0" xfId="0" applyFont="1" applyAlignment="1">
      <alignment horizontal="left"/>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xf>
    <xf numFmtId="0" fontId="8" fillId="0" borderId="9"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11" fillId="6" borderId="2" xfId="0" applyFont="1" applyFill="1" applyBorder="1" applyAlignment="1">
      <alignment horizontal="left" wrapText="1"/>
    </xf>
    <xf numFmtId="0" fontId="11" fillId="7" borderId="2" xfId="0" applyFont="1" applyFill="1" applyBorder="1" applyAlignment="1">
      <alignment horizontal="left" vertical="center" wrapText="1"/>
    </xf>
    <xf numFmtId="0" fontId="11" fillId="6" borderId="10" xfId="0" applyFont="1" applyFill="1" applyBorder="1" applyAlignment="1">
      <alignment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8" fillId="3" borderId="0" xfId="0" applyNumberFormat="1" applyFont="1" applyFill="1" applyBorder="1" applyAlignment="1"/>
    <xf numFmtId="0" fontId="16" fillId="0" borderId="0" xfId="0" applyFont="1"/>
    <xf numFmtId="0" fontId="8" fillId="0" borderId="0" xfId="10" applyFont="1"/>
    <xf numFmtId="0" fontId="8" fillId="0" borderId="0" xfId="12" applyFont="1"/>
    <xf numFmtId="0" fontId="8" fillId="3" borderId="0" xfId="10" applyFont="1" applyFill="1"/>
    <xf numFmtId="0" fontId="11" fillId="0" borderId="0" xfId="12" applyFont="1" applyAlignment="1">
      <alignment horizontal="left" wrapText="1"/>
    </xf>
    <xf numFmtId="0" fontId="8" fillId="3" borderId="0" xfId="12" applyFont="1" applyFill="1"/>
    <xf numFmtId="0" fontId="8" fillId="3" borderId="0" xfId="0" applyFont="1" applyFill="1" applyBorder="1" applyAlignment="1"/>
    <xf numFmtId="0" fontId="8" fillId="0" borderId="0" xfId="0" applyFont="1" applyAlignment="1"/>
    <xf numFmtId="0" fontId="17" fillId="0" borderId="0" xfId="12" applyFont="1" applyAlignment="1">
      <alignment horizontal="left" vertical="center" readingOrder="1"/>
    </xf>
    <xf numFmtId="0" fontId="11" fillId="0" borderId="0" xfId="10" applyFont="1" applyAlignment="1">
      <alignment horizontal="left"/>
    </xf>
    <xf numFmtId="0" fontId="8" fillId="3" borderId="0" xfId="0" applyFont="1" applyFill="1" applyBorder="1" applyAlignment="1">
      <alignment wrapText="1"/>
    </xf>
    <xf numFmtId="0" fontId="8" fillId="0" borderId="0" xfId="12" applyFont="1" applyFill="1" applyBorder="1"/>
    <xf numFmtId="0" fontId="11" fillId="0" borderId="0" xfId="0" applyFont="1" applyFill="1" applyBorder="1" applyAlignment="1">
      <alignment vertical="center" wrapText="1"/>
    </xf>
    <xf numFmtId="0" fontId="11" fillId="7" borderId="12" xfId="0" applyFont="1" applyFill="1" applyBorder="1" applyAlignment="1">
      <alignment vertical="center" wrapText="1"/>
    </xf>
    <xf numFmtId="0" fontId="8" fillId="0" borderId="0" xfId="0" applyFont="1" applyFill="1" applyBorder="1" applyAlignment="1">
      <alignment horizontal="center"/>
    </xf>
    <xf numFmtId="0" fontId="8" fillId="0" borderId="0" xfId="0" applyFont="1" applyFill="1" applyBorder="1" applyAlignment="1"/>
    <xf numFmtId="166" fontId="8" fillId="0" borderId="0" xfId="0" applyNumberFormat="1" applyFont="1" applyFill="1"/>
    <xf numFmtId="2" fontId="8" fillId="0" borderId="0" xfId="17" applyNumberFormat="1" applyFont="1"/>
    <xf numFmtId="0" fontId="1" fillId="0" borderId="0" xfId="0" applyFont="1" applyAlignment="1">
      <alignment horizontal="left"/>
    </xf>
    <xf numFmtId="0" fontId="8" fillId="0" borderId="0" xfId="0" applyFont="1" applyFill="1" applyBorder="1" applyAlignment="1">
      <alignment horizontal="left"/>
    </xf>
    <xf numFmtId="0" fontId="23" fillId="0" borderId="0" xfId="12" applyFont="1" applyAlignment="1">
      <alignment horizontal="left" vertical="center" readingOrder="1"/>
    </xf>
    <xf numFmtId="0" fontId="1" fillId="0" borderId="0" xfId="10" applyFont="1" applyAlignment="1">
      <alignment horizontal="left"/>
    </xf>
    <xf numFmtId="0" fontId="23" fillId="0" borderId="0" xfId="12" applyFont="1" applyAlignment="1">
      <alignment horizontal="left"/>
    </xf>
    <xf numFmtId="0" fontId="1" fillId="0" borderId="0" xfId="12" applyFont="1" applyAlignment="1">
      <alignment horizontal="left"/>
    </xf>
    <xf numFmtId="166" fontId="8" fillId="0" borderId="0" xfId="12" applyNumberFormat="1" applyFont="1"/>
    <xf numFmtId="166" fontId="8" fillId="0" borderId="0" xfId="12" applyNumberFormat="1" applyFont="1" applyAlignment="1">
      <alignment horizontal="center"/>
    </xf>
    <xf numFmtId="0" fontId="8" fillId="0" borderId="0" xfId="12" applyFont="1" applyAlignment="1">
      <alignment horizontal="left"/>
    </xf>
    <xf numFmtId="0" fontId="11" fillId="0" borderId="0" xfId="12" applyFont="1"/>
    <xf numFmtId="166" fontId="8" fillId="0" borderId="0" xfId="12" applyNumberFormat="1" applyFont="1" applyAlignment="1">
      <alignment horizontal="left"/>
    </xf>
    <xf numFmtId="165" fontId="8" fillId="0" borderId="0" xfId="12" applyNumberFormat="1" applyFont="1"/>
    <xf numFmtId="0" fontId="11" fillId="0" borderId="14" xfId="0" applyFont="1" applyFill="1" applyBorder="1" applyAlignment="1">
      <alignment vertical="center" wrapText="1"/>
    </xf>
    <xf numFmtId="4" fontId="8" fillId="0" borderId="0" xfId="12" applyNumberFormat="1" applyFont="1"/>
    <xf numFmtId="0" fontId="11" fillId="6" borderId="15" xfId="0" applyFont="1" applyFill="1" applyBorder="1" applyAlignment="1">
      <alignment horizontal="center" vertical="center" wrapText="1"/>
    </xf>
    <xf numFmtId="166" fontId="11" fillId="7" borderId="16" xfId="0" applyNumberFormat="1" applyFont="1" applyFill="1" applyBorder="1" applyAlignment="1">
      <alignment horizontal="center" vertical="center" wrapText="1"/>
    </xf>
    <xf numFmtId="166" fontId="8" fillId="0" borderId="17" xfId="0" applyNumberFormat="1" applyFont="1" applyFill="1" applyBorder="1" applyAlignment="1">
      <alignment horizontal="center" vertical="center" wrapText="1"/>
    </xf>
    <xf numFmtId="166" fontId="8" fillId="0" borderId="18" xfId="0" applyNumberFormat="1" applyFont="1" applyFill="1" applyBorder="1" applyAlignment="1">
      <alignment horizontal="center" vertical="center" wrapText="1"/>
    </xf>
    <xf numFmtId="166" fontId="8" fillId="0" borderId="19" xfId="0" applyNumberFormat="1" applyFont="1" applyFill="1" applyBorder="1" applyAlignment="1">
      <alignment horizontal="center" vertical="center" wrapText="1"/>
    </xf>
    <xf numFmtId="166" fontId="8" fillId="0" borderId="15" xfId="0" applyNumberFormat="1" applyFont="1" applyFill="1" applyBorder="1" applyAlignment="1">
      <alignment horizontal="center" vertical="center" wrapText="1"/>
    </xf>
    <xf numFmtId="0" fontId="24" fillId="8" borderId="0" xfId="19" applyFont="1" applyFill="1" applyAlignment="1"/>
    <xf numFmtId="0" fontId="24" fillId="0" borderId="0" xfId="19" applyFont="1" applyAlignment="1"/>
    <xf numFmtId="0" fontId="25" fillId="9" borderId="0" xfId="19" applyFont="1" applyFill="1" applyAlignment="1"/>
    <xf numFmtId="0" fontId="24" fillId="9" borderId="0" xfId="19" applyFont="1" applyFill="1" applyAlignment="1"/>
    <xf numFmtId="0" fontId="26" fillId="9" borderId="0" xfId="19" applyFont="1" applyFill="1">
      <alignment vertical="center"/>
    </xf>
    <xf numFmtId="0" fontId="27" fillId="9" borderId="0" xfId="19" applyFont="1" applyFill="1" applyAlignment="1"/>
    <xf numFmtId="0" fontId="26" fillId="9" borderId="0" xfId="19" applyFont="1" applyFill="1" applyAlignment="1"/>
    <xf numFmtId="0" fontId="24" fillId="10" borderId="0" xfId="19" applyFont="1" applyFill="1" applyAlignment="1"/>
    <xf numFmtId="0" fontId="29" fillId="9" borderId="0" xfId="20" applyFont="1" applyFill="1"/>
    <xf numFmtId="0" fontId="24" fillId="0" borderId="0" xfId="19" applyFont="1" applyFill="1" applyAlignment="1"/>
    <xf numFmtId="0" fontId="26" fillId="0" borderId="0" xfId="19" applyFont="1" applyAlignment="1"/>
    <xf numFmtId="0" fontId="25" fillId="0" borderId="0" xfId="19" applyFont="1" applyAlignment="1"/>
    <xf numFmtId="17" fontId="24" fillId="0" borderId="0" xfId="19" quotePrefix="1" applyNumberFormat="1" applyFont="1" applyAlignment="1"/>
    <xf numFmtId="0" fontId="30" fillId="0" borderId="0" xfId="19" applyFont="1" applyAlignment="1"/>
    <xf numFmtId="0" fontId="24" fillId="0" borderId="0" xfId="19" applyFont="1" applyAlignment="1">
      <alignment vertical="top" wrapText="1"/>
    </xf>
    <xf numFmtId="0" fontId="27" fillId="8" borderId="0" xfId="19" applyFont="1" applyFill="1" applyAlignment="1">
      <alignment vertical="top"/>
    </xf>
    <xf numFmtId="0" fontId="24" fillId="8" borderId="0" xfId="19" applyFont="1" applyFill="1" applyAlignment="1">
      <alignment horizontal="left"/>
    </xf>
    <xf numFmtId="0" fontId="24" fillId="8" borderId="0" xfId="19" applyFont="1" applyFill="1" applyAlignment="1">
      <alignment horizontal="left" vertical="top" wrapText="1"/>
    </xf>
    <xf numFmtId="0" fontId="27" fillId="0" borderId="0" xfId="19" applyFont="1" applyFill="1" applyAlignment="1">
      <alignment vertical="top"/>
    </xf>
    <xf numFmtId="0" fontId="24" fillId="0" borderId="0" xfId="19" applyFont="1" applyFill="1" applyAlignment="1">
      <alignment horizontal="left"/>
    </xf>
    <xf numFmtId="0" fontId="24" fillId="0" borderId="0" xfId="19" applyFont="1" applyFill="1" applyAlignment="1">
      <alignment horizontal="left" vertical="top" wrapText="1"/>
    </xf>
    <xf numFmtId="0" fontId="26" fillId="0" borderId="0" xfId="19" applyFont="1" applyAlignment="1">
      <alignment vertical="top"/>
    </xf>
    <xf numFmtId="0" fontId="31" fillId="0" borderId="0" xfId="20" applyFont="1"/>
    <xf numFmtId="0" fontId="27" fillId="0" borderId="0" xfId="19" applyFont="1" applyAlignment="1"/>
    <xf numFmtId="49" fontId="24" fillId="0" borderId="0" xfId="19" applyNumberFormat="1" applyFont="1" applyAlignment="1"/>
    <xf numFmtId="0" fontId="32" fillId="0" borderId="0" xfId="1" applyFont="1" applyAlignment="1" applyProtection="1"/>
    <xf numFmtId="2" fontId="8" fillId="0" borderId="0" xfId="17" applyNumberFormat="1" applyFont="1" applyFill="1" applyBorder="1"/>
    <xf numFmtId="0" fontId="9" fillId="0" borderId="0" xfId="0" applyFont="1" applyBorder="1" applyAlignment="1"/>
    <xf numFmtId="0" fontId="8" fillId="0" borderId="0" xfId="10" applyFont="1" applyBorder="1"/>
    <xf numFmtId="0" fontId="8" fillId="3" borderId="0" xfId="10" applyFont="1" applyFill="1" applyBorder="1"/>
    <xf numFmtId="2" fontId="18" fillId="0" borderId="0" xfId="17" applyNumberFormat="1" applyFont="1" applyFill="1" applyAlignment="1">
      <alignment horizontal="center"/>
    </xf>
    <xf numFmtId="0" fontId="18" fillId="0" borderId="0" xfId="0" applyFont="1" applyFill="1"/>
    <xf numFmtId="0" fontId="8" fillId="0" borderId="0" xfId="0" applyFont="1" applyAlignment="1">
      <alignment horizontal="left"/>
    </xf>
    <xf numFmtId="0" fontId="23" fillId="0" borderId="0" xfId="0" applyFont="1" applyAlignment="1">
      <alignment horizontal="left"/>
    </xf>
    <xf numFmtId="0" fontId="8" fillId="0" borderId="0" xfId="0" applyFont="1" applyBorder="1" applyAlignment="1">
      <alignment horizontal="left"/>
    </xf>
    <xf numFmtId="3" fontId="8" fillId="3" borderId="0" xfId="0" applyNumberFormat="1" applyFont="1" applyFill="1" applyBorder="1" applyAlignment="1"/>
    <xf numFmtId="0" fontId="11" fillId="0" borderId="0" xfId="0" applyFont="1" applyFill="1" applyBorder="1" applyAlignment="1">
      <alignment horizontal="left" indent="1"/>
    </xf>
    <xf numFmtId="0" fontId="8" fillId="0" borderId="0" xfId="12" applyFont="1" applyBorder="1"/>
    <xf numFmtId="0" fontId="1" fillId="3" borderId="0" xfId="0" applyFont="1" applyFill="1" applyBorder="1" applyAlignment="1">
      <alignment horizontal="left"/>
    </xf>
    <xf numFmtId="0" fontId="33" fillId="0" borderId="0" xfId="0" applyFont="1" applyAlignment="1">
      <alignment vertical="center"/>
    </xf>
    <xf numFmtId="0" fontId="3" fillId="0" borderId="0" xfId="1" applyAlignment="1" applyProtection="1"/>
    <xf numFmtId="0" fontId="3" fillId="0" borderId="0" xfId="1" applyAlignment="1" applyProtection="1">
      <alignment horizontal="left"/>
    </xf>
    <xf numFmtId="0" fontId="34" fillId="0" borderId="0" xfId="1" applyFont="1" applyAlignment="1" applyProtection="1"/>
    <xf numFmtId="0" fontId="34" fillId="0" borderId="0" xfId="1" applyFont="1" applyAlignment="1" applyProtection="1">
      <alignment horizontal="left"/>
    </xf>
    <xf numFmtId="0" fontId="11" fillId="6" borderId="12" xfId="0" applyFont="1" applyFill="1" applyBorder="1" applyAlignment="1">
      <alignment horizontal="left" vertical="center"/>
    </xf>
    <xf numFmtId="0" fontId="11" fillId="6" borderId="12" xfId="0" applyFont="1" applyFill="1" applyBorder="1" applyAlignment="1">
      <alignment horizontal="center" vertical="center"/>
    </xf>
    <xf numFmtId="0" fontId="11" fillId="0" borderId="21" xfId="0" applyFont="1" applyFill="1" applyBorder="1" applyAlignment="1">
      <alignment horizontal="left"/>
    </xf>
    <xf numFmtId="3" fontId="8" fillId="0" borderId="21" xfId="0" applyNumberFormat="1" applyFont="1" applyFill="1" applyBorder="1"/>
    <xf numFmtId="0" fontId="11" fillId="0" borderId="4" xfId="0" applyFont="1" applyFill="1" applyBorder="1" applyAlignment="1">
      <alignment horizontal="left"/>
    </xf>
    <xf numFmtId="3" fontId="8" fillId="0" borderId="4" xfId="0" applyNumberFormat="1" applyFont="1" applyFill="1" applyBorder="1"/>
    <xf numFmtId="3" fontId="8" fillId="3" borderId="4" xfId="0" applyNumberFormat="1" applyFont="1" applyFill="1" applyBorder="1"/>
    <xf numFmtId="3" fontId="8" fillId="3" borderId="4" xfId="0" applyNumberFormat="1" applyFont="1" applyFill="1" applyBorder="1" applyAlignment="1"/>
    <xf numFmtId="0" fontId="11" fillId="3" borderId="5" xfId="0" applyFont="1" applyFill="1" applyBorder="1" applyAlignment="1">
      <alignment horizontal="left"/>
    </xf>
    <xf numFmtId="3" fontId="8" fillId="0" borderId="5" xfId="0" applyNumberFormat="1" applyFont="1" applyFill="1" applyBorder="1"/>
    <xf numFmtId="167" fontId="8" fillId="3" borderId="4" xfId="0" applyNumberFormat="1" applyFont="1" applyFill="1" applyBorder="1" applyAlignment="1"/>
    <xf numFmtId="4" fontId="8" fillId="3" borderId="4" xfId="0" applyNumberFormat="1" applyFont="1" applyFill="1" applyBorder="1" applyAlignment="1"/>
    <xf numFmtId="0" fontId="11" fillId="0" borderId="22" xfId="0" applyFont="1" applyFill="1" applyBorder="1" applyAlignment="1">
      <alignment horizontal="left"/>
    </xf>
    <xf numFmtId="3" fontId="8" fillId="3" borderId="22" xfId="0" applyNumberFormat="1" applyFont="1" applyFill="1" applyBorder="1" applyAlignment="1"/>
    <xf numFmtId="4" fontId="8" fillId="3" borderId="22" xfId="0" applyNumberFormat="1" applyFont="1" applyFill="1" applyBorder="1" applyAlignment="1"/>
    <xf numFmtId="0" fontId="11" fillId="0" borderId="0" xfId="0" applyFont="1" applyFill="1" applyBorder="1" applyAlignment="1">
      <alignment horizontal="left"/>
    </xf>
    <xf numFmtId="4" fontId="8" fillId="3" borderId="0" xfId="0" applyNumberFormat="1" applyFont="1" applyFill="1" applyBorder="1" applyAlignment="1"/>
    <xf numFmtId="167" fontId="8" fillId="3" borderId="22" xfId="0" applyNumberFormat="1" applyFont="1" applyFill="1" applyBorder="1" applyAlignment="1"/>
    <xf numFmtId="166" fontId="11" fillId="7" borderId="16" xfId="0" applyNumberFormat="1" applyFont="1" applyFill="1" applyBorder="1" applyAlignment="1">
      <alignment horizontal="left" vertical="center" wrapText="1"/>
    </xf>
    <xf numFmtId="166" fontId="11" fillId="7" borderId="16" xfId="0" applyNumberFormat="1" applyFont="1" applyFill="1" applyBorder="1" applyAlignment="1">
      <alignment horizontal="right" vertical="center" wrapText="1"/>
    </xf>
    <xf numFmtId="0" fontId="11" fillId="6" borderId="12" xfId="0" applyFont="1" applyFill="1" applyBorder="1" applyAlignment="1">
      <alignment horizontal="left" vertical="center" wrapText="1"/>
    </xf>
    <xf numFmtId="0" fontId="24" fillId="0" borderId="0" xfId="19" applyFont="1" applyAlignment="1">
      <alignment horizontal="left" vertical="top" wrapText="1"/>
    </xf>
    <xf numFmtId="49" fontId="24" fillId="0" borderId="0" xfId="19" applyNumberFormat="1" applyFont="1" applyAlignment="1">
      <alignment horizontal="left"/>
    </xf>
    <xf numFmtId="169" fontId="24" fillId="0" borderId="0" xfId="19" quotePrefix="1" applyNumberFormat="1" applyFont="1" applyAlignment="1">
      <alignment horizontal="left"/>
    </xf>
    <xf numFmtId="0" fontId="8" fillId="0" borderId="0" xfId="0" applyFont="1" applyFill="1" applyBorder="1" applyAlignment="1">
      <alignment horizontal="left"/>
    </xf>
    <xf numFmtId="0" fontId="9" fillId="0" borderId="0" xfId="0" applyFont="1" applyAlignment="1">
      <alignment horizontal="left"/>
    </xf>
    <xf numFmtId="0" fontId="8" fillId="0" borderId="0" xfId="0" applyFont="1" applyAlignment="1">
      <alignment horizontal="left"/>
    </xf>
    <xf numFmtId="0" fontId="23" fillId="0" borderId="0" xfId="0" applyFont="1" applyAlignment="1">
      <alignment horizontal="left"/>
    </xf>
    <xf numFmtId="0" fontId="1" fillId="0" borderId="13" xfId="0" applyFont="1" applyBorder="1" applyAlignment="1">
      <alignment horizontal="left"/>
    </xf>
    <xf numFmtId="0" fontId="1" fillId="0" borderId="0" xfId="0" applyFont="1" applyBorder="1" applyAlignment="1">
      <alignment horizontal="left"/>
    </xf>
    <xf numFmtId="0" fontId="8" fillId="0" borderId="20" xfId="0" applyFont="1" applyFill="1" applyBorder="1" applyAlignment="1">
      <alignment horizontal="left"/>
    </xf>
    <xf numFmtId="0" fontId="11" fillId="6" borderId="6" xfId="0" applyFont="1" applyFill="1" applyBorder="1" applyAlignment="1">
      <alignment horizontal="center" wrapText="1"/>
    </xf>
    <xf numFmtId="0" fontId="11" fillId="6" borderId="2" xfId="0" applyFont="1" applyFill="1" applyBorder="1" applyAlignment="1">
      <alignment horizont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8" fillId="0" borderId="7" xfId="0" applyFont="1" applyFill="1" applyBorder="1" applyAlignment="1">
      <alignment horizontal="center" wrapText="1"/>
    </xf>
    <xf numFmtId="0" fontId="8" fillId="0" borderId="3" xfId="0" applyFont="1" applyFill="1" applyBorder="1" applyAlignment="1">
      <alignment horizontal="center" wrapText="1"/>
    </xf>
    <xf numFmtId="0" fontId="8" fillId="7" borderId="6" xfId="0" applyFont="1" applyFill="1" applyBorder="1" applyAlignment="1">
      <alignment horizontal="center" wrapText="1"/>
    </xf>
    <xf numFmtId="0" fontId="8" fillId="7" borderId="2" xfId="0" applyFont="1" applyFill="1" applyBorder="1" applyAlignment="1">
      <alignment horizontal="center" wrapText="1"/>
    </xf>
    <xf numFmtId="0" fontId="8" fillId="0" borderId="8" xfId="0" applyFont="1" applyFill="1" applyBorder="1" applyAlignment="1">
      <alignment horizontal="center" wrapText="1"/>
    </xf>
    <xf numFmtId="0" fontId="8" fillId="0" borderId="4" xfId="0" applyFont="1" applyFill="1" applyBorder="1" applyAlignment="1">
      <alignment horizontal="center" wrapText="1"/>
    </xf>
    <xf numFmtId="0" fontId="8" fillId="0" borderId="9" xfId="0" applyFont="1" applyFill="1" applyBorder="1" applyAlignment="1">
      <alignment horizontal="center" wrapText="1"/>
    </xf>
    <xf numFmtId="0" fontId="8" fillId="0" borderId="5" xfId="0" applyFont="1" applyFill="1" applyBorder="1" applyAlignment="1">
      <alignment horizontal="center" wrapText="1"/>
    </xf>
    <xf numFmtId="0" fontId="8" fillId="0" borderId="0" xfId="0" quotePrefix="1" applyFont="1" applyBorder="1" applyAlignment="1">
      <alignment horizontal="left" wrapText="1"/>
    </xf>
  </cellXfs>
  <cellStyles count="21">
    <cellStyle name="Comma" xfId="17" builtinId="3"/>
    <cellStyle name="Hyperlink" xfId="1" builtinId="8"/>
    <cellStyle name="Link 2" xfId="20"/>
    <cellStyle name="Normal" xfId="0" builtinId="0"/>
    <cellStyle name="Normal 2" xfId="2"/>
    <cellStyle name="Normal 3" xfId="3"/>
    <cellStyle name="Normal 4" xfId="4"/>
    <cellStyle name="Normal 5" xfId="15"/>
    <cellStyle name="Normal 7" xfId="5"/>
    <cellStyle name="Normal 7 2" xfId="12"/>
    <cellStyle name="Percent" xfId="6" builtinId="5"/>
    <cellStyle name="Standard 2" xfId="7"/>
    <cellStyle name="Standard 3" xfId="8"/>
    <cellStyle name="Standard 4" xfId="9"/>
    <cellStyle name="Standard 4 2" xfId="14"/>
    <cellStyle name="Standard 5" xfId="10"/>
    <cellStyle name="Standard 6" xfId="11"/>
    <cellStyle name="Standard 6 2" xfId="13"/>
    <cellStyle name="Standard 7" xfId="16"/>
    <cellStyle name="Standard 8" xfId="18"/>
    <cellStyle name="Standard 9"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AFAC"/>
      <rgbColor rgb="006A2E91"/>
      <rgbColor rgb="004E72B8"/>
      <rgbColor rgb="00E1D921"/>
      <rgbColor rgb="00B9D981"/>
      <rgbColor rgb="00B7E2E1"/>
      <rgbColor rgb="00CEEBE9"/>
      <rgbColor rgb="00A387BE"/>
      <rgbColor rgb="0000AFAC"/>
      <rgbColor rgb="006A2E91"/>
      <rgbColor rgb="004E72B8"/>
      <rgbColor rgb="00E1D921"/>
      <rgbColor rgb="00B9D981"/>
      <rgbColor rgb="00B7E2E1"/>
      <rgbColor rgb="00CEEBE9"/>
      <rgbColor rgb="00A387BE"/>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387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Packaging waste generated by packaging material, EU, 2019</a:t>
            </a:r>
          </a:p>
          <a:p>
            <a:pPr algn="l">
              <a:defRPr sz="1200" b="1">
                <a:latin typeface="Arial"/>
                <a:ea typeface="Arial"/>
                <a:cs typeface="Arial"/>
              </a:defRPr>
            </a:pPr>
            <a:r>
              <a:rPr lang="en-US" sz="1000" b="0"/>
              <a:t>(%)</a:t>
            </a:r>
          </a:p>
        </c:rich>
      </c:tx>
      <c:layout>
        <c:manualLayout>
          <c:xMode val="edge"/>
          <c:yMode val="edge"/>
          <c:x val="9.876543209876543E-3"/>
          <c:y val="9.885470596076364E-3"/>
        </c:manualLayout>
      </c:layout>
      <c:overlay val="0"/>
    </c:title>
    <c:autoTitleDeleted val="0"/>
    <c:plotArea>
      <c:layout>
        <c:manualLayout>
          <c:layoutTarget val="inner"/>
          <c:xMode val="edge"/>
          <c:yMode val="edge"/>
          <c:x val="0.25679012345679014"/>
          <c:y val="0.26223682123741571"/>
          <c:w val="0.49382716049382713"/>
          <c:h val="0.49427352980381817"/>
        </c:manualLayout>
      </c:layout>
      <c:pieChart>
        <c:varyColors val="1"/>
        <c:ser>
          <c:idx val="0"/>
          <c:order val="0"/>
          <c:spPr>
            <a:ln>
              <a:noFill/>
            </a:ln>
          </c:spPr>
          <c:dPt>
            <c:idx val="0"/>
            <c:bubble3D val="0"/>
            <c:spPr>
              <a:solidFill>
                <a:srgbClr val="32AFAF">
                  <a:lumMod val="100000"/>
                </a:srgbClr>
              </a:solidFill>
              <a:ln>
                <a:noFill/>
              </a:ln>
            </c:spPr>
            <c:extLst>
              <c:ext xmlns:c16="http://schemas.microsoft.com/office/drawing/2014/chart" uri="{C3380CC4-5D6E-409C-BE32-E72D297353CC}">
                <c16:uniqueId val="{00000001-E223-4181-8FCA-9D2F84DDD608}"/>
              </c:ext>
            </c:extLst>
          </c:dPt>
          <c:dPt>
            <c:idx val="1"/>
            <c:bubble3D val="0"/>
            <c:spPr>
              <a:solidFill>
                <a:srgbClr val="32AFAF">
                  <a:lumMod val="60000"/>
                  <a:lumOff val="40000"/>
                </a:srgbClr>
              </a:solidFill>
              <a:ln>
                <a:noFill/>
              </a:ln>
            </c:spPr>
            <c:extLst>
              <c:ext xmlns:c16="http://schemas.microsoft.com/office/drawing/2014/chart" uri="{C3380CC4-5D6E-409C-BE32-E72D297353CC}">
                <c16:uniqueId val="{00000003-E223-4181-8FCA-9D2F84DDD608}"/>
              </c:ext>
            </c:extLst>
          </c:dPt>
          <c:dPt>
            <c:idx val="2"/>
            <c:bubble3D val="0"/>
            <c:spPr>
              <a:solidFill>
                <a:srgbClr val="C84B96">
                  <a:lumMod val="100000"/>
                </a:srgbClr>
              </a:solidFill>
              <a:ln>
                <a:noFill/>
              </a:ln>
            </c:spPr>
            <c:extLst>
              <c:ext xmlns:c16="http://schemas.microsoft.com/office/drawing/2014/chart" uri="{C3380CC4-5D6E-409C-BE32-E72D297353CC}">
                <c16:uniqueId val="{00000005-E223-4181-8FCA-9D2F84DDD608}"/>
              </c:ext>
            </c:extLst>
          </c:dPt>
          <c:dPt>
            <c:idx val="3"/>
            <c:bubble3D val="0"/>
            <c:spPr>
              <a:solidFill>
                <a:srgbClr val="C84B96">
                  <a:lumMod val="60000"/>
                  <a:lumOff val="40000"/>
                </a:srgbClr>
              </a:solidFill>
              <a:ln>
                <a:noFill/>
              </a:ln>
            </c:spPr>
            <c:extLst>
              <c:ext xmlns:c16="http://schemas.microsoft.com/office/drawing/2014/chart" uri="{C3380CC4-5D6E-409C-BE32-E72D297353CC}">
                <c16:uniqueId val="{00000007-E223-4181-8FCA-9D2F84DDD608}"/>
              </c:ext>
            </c:extLst>
          </c:dPt>
          <c:dPt>
            <c:idx val="4"/>
            <c:bubble3D val="0"/>
            <c:spPr>
              <a:solidFill>
                <a:srgbClr val="286EB4">
                  <a:lumMod val="100000"/>
                </a:srgbClr>
              </a:solidFill>
              <a:ln>
                <a:noFill/>
              </a:ln>
            </c:spPr>
            <c:extLst>
              <c:ext xmlns:c16="http://schemas.microsoft.com/office/drawing/2014/chart" uri="{C3380CC4-5D6E-409C-BE32-E72D297353CC}">
                <c16:uniqueId val="{00000009-E223-4181-8FCA-9D2F84DDD608}"/>
              </c:ext>
            </c:extLst>
          </c:dPt>
          <c:dPt>
            <c:idx val="5"/>
            <c:bubble3D val="0"/>
            <c:spPr>
              <a:solidFill>
                <a:srgbClr val="286EB4">
                  <a:lumMod val="60000"/>
                  <a:lumOff val="40000"/>
                </a:srgbClr>
              </a:solidFill>
              <a:ln>
                <a:noFill/>
              </a:ln>
            </c:spPr>
            <c:extLst>
              <c:ext xmlns:c16="http://schemas.microsoft.com/office/drawing/2014/chart" uri="{C3380CC4-5D6E-409C-BE32-E72D297353CC}">
                <c16:uniqueId val="{0000000B-E223-4181-8FCA-9D2F84DDD608}"/>
              </c:ext>
            </c:extLst>
          </c:dPt>
          <c:dLbls>
            <c:dLbl>
              <c:idx val="5"/>
              <c:layout>
                <c:manualLayout>
                  <c:x val="3.2098765432098768E-2"/>
                  <c:y val="-7.414102947057295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223-4181-8FCA-9D2F84DDD608}"/>
                </c:ext>
              </c:extLst>
            </c:dLbl>
            <c:numFmt formatCode="0.0_i%" sourceLinked="0"/>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'Figure 1'!$B$35:$B$40</c:f>
              <c:strCache>
                <c:ptCount val="6"/>
                <c:pt idx="0">
                  <c:v>Paper and cardboard</c:v>
                </c:pt>
                <c:pt idx="1">
                  <c:v>Plastic</c:v>
                </c:pt>
                <c:pt idx="2">
                  <c:v>Glass</c:v>
                </c:pt>
                <c:pt idx="3">
                  <c:v>Wood</c:v>
                </c:pt>
                <c:pt idx="4">
                  <c:v>Metal</c:v>
                </c:pt>
                <c:pt idx="5">
                  <c:v>Other</c:v>
                </c:pt>
              </c:strCache>
            </c:strRef>
          </c:cat>
          <c:val>
            <c:numRef>
              <c:f>'Figure 1'!$C$35:$C$40</c:f>
              <c:numCache>
                <c:formatCode>#,##0</c:formatCode>
                <c:ptCount val="6"/>
                <c:pt idx="0">
                  <c:v>32295913</c:v>
                </c:pt>
                <c:pt idx="1">
                  <c:v>15424521</c:v>
                </c:pt>
                <c:pt idx="2">
                  <c:v>15235923</c:v>
                </c:pt>
                <c:pt idx="3">
                  <c:v>12412412</c:v>
                </c:pt>
                <c:pt idx="4">
                  <c:v>3978234</c:v>
                </c:pt>
                <c:pt idx="5">
                  <c:v>232606</c:v>
                </c:pt>
              </c:numCache>
            </c:numRef>
          </c:val>
          <c:extLst>
            <c:ext xmlns:c16="http://schemas.microsoft.com/office/drawing/2014/chart" uri="{C3380CC4-5D6E-409C-BE32-E72D297353CC}">
              <c16:uniqueId val="{0000000C-E223-4181-8FCA-9D2F84DDD608}"/>
            </c:ext>
          </c:extLst>
        </c:ser>
        <c:dLbls>
          <c:dLblPos val="outEnd"/>
          <c:showLegendKey val="0"/>
          <c:showVal val="0"/>
          <c:showCatName val="1"/>
          <c:showSerName val="0"/>
          <c:showPercent val="1"/>
          <c:showBubbleSize val="0"/>
          <c:showLeaderLines val="0"/>
        </c:dLbls>
        <c:firstSliceAng val="0"/>
      </c:pieChart>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Packaging waste generated by packaging material, EU, 2009–2019</a:t>
            </a:r>
          </a:p>
          <a:p>
            <a:pPr algn="l">
              <a:defRPr sz="1800" b="1">
                <a:latin typeface="Arial"/>
                <a:ea typeface="Arial"/>
                <a:cs typeface="Arial"/>
              </a:defRPr>
            </a:pPr>
            <a:r>
              <a:rPr lang="en-US" sz="1600" b="0"/>
              <a:t>(million tonnes)</a:t>
            </a:r>
          </a:p>
        </c:rich>
      </c:tx>
      <c:layout>
        <c:manualLayout>
          <c:xMode val="edge"/>
          <c:yMode val="edge"/>
          <c:x val="5.3333333333333332E-3"/>
          <c:y val="1.0107531802413671E-2"/>
        </c:manualLayout>
      </c:layout>
      <c:overlay val="0"/>
    </c:title>
    <c:autoTitleDeleted val="0"/>
    <c:plotArea>
      <c:layout>
        <c:manualLayout>
          <c:layoutTarget val="inner"/>
          <c:xMode val="edge"/>
          <c:yMode val="edge"/>
          <c:x val="5.4757065058497645E-2"/>
          <c:y val="0.16376389170937211"/>
          <c:w val="0.90622121574010295"/>
          <c:h val="0.57944644201020157"/>
        </c:manualLayout>
      </c:layout>
      <c:areaChart>
        <c:grouping val="stacked"/>
        <c:varyColors val="0"/>
        <c:ser>
          <c:idx val="0"/>
          <c:order val="0"/>
          <c:tx>
            <c:strRef>
              <c:f>'Figure 2'!$B$43</c:f>
              <c:strCache>
                <c:ptCount val="1"/>
                <c:pt idx="0">
                  <c:v>Paper and cardboard </c:v>
                </c:pt>
              </c:strCache>
            </c:strRef>
          </c:tx>
          <c:cat>
            <c:numRef>
              <c:f>'Figure 2'!$C$41:$M$41</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2'!$C$43:$M$43</c:f>
              <c:numCache>
                <c:formatCode>#,##0</c:formatCode>
                <c:ptCount val="11"/>
                <c:pt idx="0">
                  <c:v>26099385</c:v>
                </c:pt>
                <c:pt idx="1">
                  <c:v>27506965</c:v>
                </c:pt>
                <c:pt idx="2">
                  <c:v>28035517</c:v>
                </c:pt>
                <c:pt idx="3">
                  <c:v>27678849</c:v>
                </c:pt>
                <c:pt idx="4">
                  <c:v>28457610</c:v>
                </c:pt>
                <c:pt idx="5">
                  <c:v>29348833</c:v>
                </c:pt>
                <c:pt idx="6">
                  <c:v>30132334</c:v>
                </c:pt>
                <c:pt idx="7">
                  <c:v>30675259</c:v>
                </c:pt>
                <c:pt idx="8">
                  <c:v>31439703</c:v>
                </c:pt>
                <c:pt idx="9">
                  <c:v>31768706</c:v>
                </c:pt>
                <c:pt idx="10">
                  <c:v>32295913</c:v>
                </c:pt>
              </c:numCache>
            </c:numRef>
          </c:val>
          <c:extLst>
            <c:ext xmlns:c16="http://schemas.microsoft.com/office/drawing/2014/chart" uri="{C3380CC4-5D6E-409C-BE32-E72D297353CC}">
              <c16:uniqueId val="{00000000-BDD9-4475-9B81-5D8AA2BD5760}"/>
            </c:ext>
          </c:extLst>
        </c:ser>
        <c:ser>
          <c:idx val="2"/>
          <c:order val="1"/>
          <c:tx>
            <c:strRef>
              <c:f>'Figure 2'!$B$44</c:f>
              <c:strCache>
                <c:ptCount val="1"/>
                <c:pt idx="0">
                  <c:v>Plastic </c:v>
                </c:pt>
              </c:strCache>
            </c:strRef>
          </c:tx>
          <c:spPr>
            <a:solidFill>
              <a:schemeClr val="accent1">
                <a:lumMod val="60000"/>
                <a:lumOff val="40000"/>
              </a:schemeClr>
            </a:solidFill>
            <a:ln w="25400">
              <a:noFill/>
            </a:ln>
          </c:spPr>
          <c:cat>
            <c:numRef>
              <c:f>'Figure 2'!$C$41:$M$41</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2'!$C$44:$M$44</c:f>
              <c:numCache>
                <c:formatCode>#,##0</c:formatCode>
                <c:ptCount val="11"/>
                <c:pt idx="0">
                  <c:v>12198579</c:v>
                </c:pt>
                <c:pt idx="1">
                  <c:v>12355703</c:v>
                </c:pt>
                <c:pt idx="2">
                  <c:v>12479573</c:v>
                </c:pt>
                <c:pt idx="3">
                  <c:v>12547525</c:v>
                </c:pt>
                <c:pt idx="4">
                  <c:v>12744979</c:v>
                </c:pt>
                <c:pt idx="5">
                  <c:v>13187608</c:v>
                </c:pt>
                <c:pt idx="6">
                  <c:v>13663999</c:v>
                </c:pt>
                <c:pt idx="7">
                  <c:v>14037118</c:v>
                </c:pt>
                <c:pt idx="8">
                  <c:v>14551775</c:v>
                </c:pt>
                <c:pt idx="9">
                  <c:v>14817435</c:v>
                </c:pt>
                <c:pt idx="10">
                  <c:v>15424521</c:v>
                </c:pt>
              </c:numCache>
            </c:numRef>
          </c:val>
          <c:extLst>
            <c:ext xmlns:c16="http://schemas.microsoft.com/office/drawing/2014/chart" uri="{C3380CC4-5D6E-409C-BE32-E72D297353CC}">
              <c16:uniqueId val="{00000001-BDD9-4475-9B81-5D8AA2BD5760}"/>
            </c:ext>
          </c:extLst>
        </c:ser>
        <c:ser>
          <c:idx val="1"/>
          <c:order val="2"/>
          <c:tx>
            <c:strRef>
              <c:f>'Figure 2'!$B$45</c:f>
              <c:strCache>
                <c:ptCount val="1"/>
                <c:pt idx="0">
                  <c:v>Glass</c:v>
                </c:pt>
              </c:strCache>
            </c:strRef>
          </c:tx>
          <c:spPr>
            <a:ln w="25400">
              <a:noFill/>
            </a:ln>
          </c:spPr>
          <c:cat>
            <c:numRef>
              <c:f>'Figure 2'!$C$41:$M$41</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2'!$C$45:$M$45</c:f>
              <c:numCache>
                <c:formatCode>#,##0</c:formatCode>
                <c:ptCount val="11"/>
                <c:pt idx="0">
                  <c:v>13372000</c:v>
                </c:pt>
                <c:pt idx="1">
                  <c:v>13223590</c:v>
                </c:pt>
                <c:pt idx="2">
                  <c:v>13474907</c:v>
                </c:pt>
                <c:pt idx="3">
                  <c:v>13332672</c:v>
                </c:pt>
                <c:pt idx="4">
                  <c:v>13280553</c:v>
                </c:pt>
                <c:pt idx="5">
                  <c:v>13339083</c:v>
                </c:pt>
                <c:pt idx="6">
                  <c:v>13475823</c:v>
                </c:pt>
                <c:pt idx="7">
                  <c:v>13858185</c:v>
                </c:pt>
                <c:pt idx="8">
                  <c:v>14069439</c:v>
                </c:pt>
                <c:pt idx="9">
                  <c:v>14512547</c:v>
                </c:pt>
                <c:pt idx="10">
                  <c:v>15235923</c:v>
                </c:pt>
              </c:numCache>
            </c:numRef>
          </c:val>
          <c:extLst>
            <c:ext xmlns:c16="http://schemas.microsoft.com/office/drawing/2014/chart" uri="{C3380CC4-5D6E-409C-BE32-E72D297353CC}">
              <c16:uniqueId val="{00000002-BDD9-4475-9B81-5D8AA2BD5760}"/>
            </c:ext>
          </c:extLst>
        </c:ser>
        <c:ser>
          <c:idx val="3"/>
          <c:order val="3"/>
          <c:tx>
            <c:strRef>
              <c:f>'Figure 2'!$B$46</c:f>
              <c:strCache>
                <c:ptCount val="1"/>
                <c:pt idx="0">
                  <c:v>Wood</c:v>
                </c:pt>
              </c:strCache>
            </c:strRef>
          </c:tx>
          <c:spPr>
            <a:solidFill>
              <a:schemeClr val="accent2">
                <a:lumMod val="60000"/>
                <a:lumOff val="40000"/>
              </a:schemeClr>
            </a:solidFill>
            <a:ln w="25400">
              <a:noFill/>
            </a:ln>
          </c:spPr>
          <c:cat>
            <c:numRef>
              <c:f>'Figure 2'!$C$41:$M$41</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2'!$C$46:$M$46</c:f>
              <c:numCache>
                <c:formatCode>#,##0</c:formatCode>
                <c:ptCount val="11"/>
                <c:pt idx="0">
                  <c:v>10364560</c:v>
                </c:pt>
                <c:pt idx="1">
                  <c:v>10851542</c:v>
                </c:pt>
                <c:pt idx="2">
                  <c:v>11116492</c:v>
                </c:pt>
                <c:pt idx="3">
                  <c:v>10745434</c:v>
                </c:pt>
                <c:pt idx="4">
                  <c:v>10815962</c:v>
                </c:pt>
                <c:pt idx="5">
                  <c:v>11587223</c:v>
                </c:pt>
                <c:pt idx="6">
                  <c:v>12077902</c:v>
                </c:pt>
                <c:pt idx="7">
                  <c:v>12629048</c:v>
                </c:pt>
                <c:pt idx="8">
                  <c:v>13260558</c:v>
                </c:pt>
                <c:pt idx="9">
                  <c:v>12173382</c:v>
                </c:pt>
                <c:pt idx="10">
                  <c:v>12412412</c:v>
                </c:pt>
              </c:numCache>
            </c:numRef>
          </c:val>
          <c:extLst>
            <c:ext xmlns:c16="http://schemas.microsoft.com/office/drawing/2014/chart" uri="{C3380CC4-5D6E-409C-BE32-E72D297353CC}">
              <c16:uniqueId val="{00000003-BDD9-4475-9B81-5D8AA2BD5760}"/>
            </c:ext>
          </c:extLst>
        </c:ser>
        <c:ser>
          <c:idx val="4"/>
          <c:order val="4"/>
          <c:tx>
            <c:strRef>
              <c:f>'Figure 2'!$B$47</c:f>
              <c:strCache>
                <c:ptCount val="1"/>
                <c:pt idx="0">
                  <c:v>Metal</c:v>
                </c:pt>
              </c:strCache>
            </c:strRef>
          </c:tx>
          <c:spPr>
            <a:solidFill>
              <a:schemeClr val="accent3"/>
            </a:solidFill>
            <a:ln w="25400">
              <a:noFill/>
            </a:ln>
          </c:spPr>
          <c:cat>
            <c:numRef>
              <c:f>'Figure 2'!$C$41:$M$41</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2'!$C$47:$M$47</c:f>
              <c:numCache>
                <c:formatCode>#,##0</c:formatCode>
                <c:ptCount val="11"/>
                <c:pt idx="0">
                  <c:v>3730016</c:v>
                </c:pt>
                <c:pt idx="1">
                  <c:v>3764910</c:v>
                </c:pt>
                <c:pt idx="2">
                  <c:v>3811904</c:v>
                </c:pt>
                <c:pt idx="3">
                  <c:v>3751610</c:v>
                </c:pt>
                <c:pt idx="4">
                  <c:v>3710563</c:v>
                </c:pt>
                <c:pt idx="5">
                  <c:v>3789778</c:v>
                </c:pt>
                <c:pt idx="6">
                  <c:v>3827877</c:v>
                </c:pt>
                <c:pt idx="7">
                  <c:v>3810258</c:v>
                </c:pt>
                <c:pt idx="8">
                  <c:v>3984306</c:v>
                </c:pt>
                <c:pt idx="9">
                  <c:v>3899816</c:v>
                </c:pt>
                <c:pt idx="10">
                  <c:v>3978234</c:v>
                </c:pt>
              </c:numCache>
            </c:numRef>
          </c:val>
          <c:extLst>
            <c:ext xmlns:c16="http://schemas.microsoft.com/office/drawing/2014/chart" uri="{C3380CC4-5D6E-409C-BE32-E72D297353CC}">
              <c16:uniqueId val="{00000004-BDD9-4475-9B81-5D8AA2BD5760}"/>
            </c:ext>
          </c:extLst>
        </c:ser>
        <c:dLbls>
          <c:showLegendKey val="0"/>
          <c:showVal val="0"/>
          <c:showCatName val="0"/>
          <c:showSerName val="0"/>
          <c:showPercent val="0"/>
          <c:showBubbleSize val="0"/>
        </c:dLbls>
        <c:axId val="848863376"/>
        <c:axId val="848861416"/>
      </c:areaChart>
      <c:catAx>
        <c:axId val="848863376"/>
        <c:scaling>
          <c:orientation val="minMax"/>
        </c:scaling>
        <c:delete val="0"/>
        <c:axPos val="b"/>
        <c:numFmt formatCode="General" sourceLinked="0"/>
        <c:majorTickMark val="out"/>
        <c:minorTickMark val="none"/>
        <c:tickLblPos val="nextTo"/>
        <c:spPr>
          <a:ln>
            <a:solidFill>
              <a:srgbClr val="000000"/>
            </a:solidFill>
            <a:prstDash val="solid"/>
          </a:ln>
        </c:spPr>
        <c:crossAx val="848861416"/>
        <c:crosses val="autoZero"/>
        <c:auto val="1"/>
        <c:lblAlgn val="ctr"/>
        <c:lblOffset val="100"/>
        <c:tickMarkSkip val="1"/>
        <c:noMultiLvlLbl val="0"/>
      </c:catAx>
      <c:valAx>
        <c:axId val="848861416"/>
        <c:scaling>
          <c:orientation val="minMax"/>
          <c:max val="10000000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48863376"/>
        <c:crosses val="autoZero"/>
        <c:crossBetween val="midCat"/>
        <c:majorUnit val="20000000"/>
        <c:dispUnits>
          <c:builtInUnit val="millions"/>
        </c:dispUnits>
      </c:valAx>
    </c:plotArea>
    <c:legend>
      <c:legendPos val="b"/>
      <c:layout>
        <c:manualLayout>
          <c:xMode val="edge"/>
          <c:yMode val="edge"/>
          <c:x val="0.24204682414698162"/>
          <c:y val="0.82954881211630427"/>
          <c:w val="0.51590624671916008"/>
          <c:h val="4.870795699523772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Packaging waste generated by packaging material, EU, 2009–2019</a:t>
            </a:r>
          </a:p>
          <a:p>
            <a:pPr algn="l">
              <a:defRPr sz="1800" b="1">
                <a:latin typeface="Arial"/>
                <a:ea typeface="Arial"/>
                <a:cs typeface="Arial"/>
              </a:defRPr>
            </a:pPr>
            <a:r>
              <a:rPr lang="en-US" sz="1600" b="0"/>
              <a:t>(kg per capita)</a:t>
            </a:r>
          </a:p>
        </c:rich>
      </c:tx>
      <c:layout>
        <c:manualLayout>
          <c:xMode val="edge"/>
          <c:yMode val="edge"/>
          <c:x val="5.3333333333333332E-3"/>
          <c:y val="7.9611009324987974E-3"/>
        </c:manualLayout>
      </c:layout>
      <c:overlay val="0"/>
    </c:title>
    <c:autoTitleDeleted val="0"/>
    <c:plotArea>
      <c:layout>
        <c:manualLayout>
          <c:xMode val="edge"/>
          <c:yMode val="edge"/>
          <c:x val="1.4666666666666666E-2"/>
          <c:y val="0.11762526627766973"/>
          <c:w val="0.97066666666666668"/>
          <c:h val="0.72622745523565402"/>
        </c:manualLayout>
      </c:layout>
      <c:lineChart>
        <c:grouping val="standard"/>
        <c:varyColors val="0"/>
        <c:ser>
          <c:idx val="2"/>
          <c:order val="0"/>
          <c:tx>
            <c:strRef>
              <c:f>'Figure 3'!$B$48</c:f>
              <c:strCache>
                <c:ptCount val="1"/>
                <c:pt idx="0">
                  <c:v>Paper and cardboard </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'Figure 3'!$C$46:$M$46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3'!$C$48:$M$48</c:f>
              <c:numCache>
                <c:formatCode>#,##0.00</c:formatCode>
                <c:ptCount val="11"/>
                <c:pt idx="0">
                  <c:v>59.26</c:v>
                </c:pt>
                <c:pt idx="1">
                  <c:v>62.37</c:v>
                </c:pt>
                <c:pt idx="2">
                  <c:v>63.68</c:v>
                </c:pt>
                <c:pt idx="3">
                  <c:v>62.78</c:v>
                </c:pt>
                <c:pt idx="4">
                  <c:v>64.39</c:v>
                </c:pt>
                <c:pt idx="5">
                  <c:v>66.209999999999994</c:v>
                </c:pt>
                <c:pt idx="6">
                  <c:v>67.83</c:v>
                </c:pt>
                <c:pt idx="7">
                  <c:v>68.91</c:v>
                </c:pt>
                <c:pt idx="8">
                  <c:v>70.510000000000005</c:v>
                </c:pt>
                <c:pt idx="9">
                  <c:v>71.13</c:v>
                </c:pt>
                <c:pt idx="10">
                  <c:v>72.27</c:v>
                </c:pt>
              </c:numCache>
            </c:numRef>
          </c:val>
          <c:smooth val="0"/>
          <c:extLst>
            <c:ext xmlns:c16="http://schemas.microsoft.com/office/drawing/2014/chart" uri="{C3380CC4-5D6E-409C-BE32-E72D297353CC}">
              <c16:uniqueId val="{00000001-DAEE-4BD0-82B6-A29CBB40794A}"/>
            </c:ext>
          </c:extLst>
        </c:ser>
        <c:ser>
          <c:idx val="3"/>
          <c:order val="1"/>
          <c:tx>
            <c:strRef>
              <c:f>'Figure 3'!$B$49</c:f>
              <c:strCache>
                <c:ptCount val="1"/>
                <c:pt idx="0">
                  <c:v>Plastic </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'Figure 3'!$C$46:$M$46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3'!$C$49:$M$49</c:f>
              <c:numCache>
                <c:formatCode>#,##0.00</c:formatCode>
                <c:ptCount val="11"/>
                <c:pt idx="0">
                  <c:v>27.7</c:v>
                </c:pt>
                <c:pt idx="1">
                  <c:v>28.01</c:v>
                </c:pt>
                <c:pt idx="2">
                  <c:v>28.35</c:v>
                </c:pt>
                <c:pt idx="3">
                  <c:v>28.46</c:v>
                </c:pt>
                <c:pt idx="4">
                  <c:v>28.84</c:v>
                </c:pt>
                <c:pt idx="5">
                  <c:v>29.75</c:v>
                </c:pt>
                <c:pt idx="6">
                  <c:v>30.76</c:v>
                </c:pt>
                <c:pt idx="7">
                  <c:v>31.53</c:v>
                </c:pt>
                <c:pt idx="8">
                  <c:v>32.64</c:v>
                </c:pt>
                <c:pt idx="9">
                  <c:v>33.18</c:v>
                </c:pt>
                <c:pt idx="10">
                  <c:v>34.520000000000003</c:v>
                </c:pt>
              </c:numCache>
            </c:numRef>
          </c:val>
          <c:smooth val="0"/>
          <c:extLst>
            <c:ext xmlns:c16="http://schemas.microsoft.com/office/drawing/2014/chart" uri="{C3380CC4-5D6E-409C-BE32-E72D297353CC}">
              <c16:uniqueId val="{00000002-DAEE-4BD0-82B6-A29CBB40794A}"/>
            </c:ext>
          </c:extLst>
        </c:ser>
        <c:ser>
          <c:idx val="1"/>
          <c:order val="2"/>
          <c:tx>
            <c:strRef>
              <c:f>'Figure 3'!$B$50</c:f>
              <c:strCache>
                <c:ptCount val="1"/>
                <c:pt idx="0">
                  <c:v>Glass</c:v>
                </c:pt>
              </c:strCache>
            </c:strRef>
          </c:tx>
          <c:spPr>
            <a:ln w="28575" cap="rnd" cmpd="sng" algn="ctr">
              <a:solidFill>
                <a:srgbClr val="286EB4">
                  <a:lumMod val="100000"/>
                </a:srgbClr>
              </a:solidFill>
              <a:prstDash val="solid"/>
              <a:round/>
              <a:headEnd type="none" w="med" len="med"/>
              <a:tailEnd type="none" w="med" len="med"/>
            </a:ln>
          </c:spPr>
          <c:marker>
            <c:symbol val="none"/>
          </c:marker>
          <c:cat>
            <c:numRef>
              <c:f>'Figure 3'!$C$46:$M$46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3'!$C$50:$M$50</c:f>
              <c:numCache>
                <c:formatCode>#,##0.00</c:formatCode>
                <c:ptCount val="11"/>
                <c:pt idx="0">
                  <c:v>30.36</c:v>
                </c:pt>
                <c:pt idx="1">
                  <c:v>29.98</c:v>
                </c:pt>
                <c:pt idx="2">
                  <c:v>30.61</c:v>
                </c:pt>
                <c:pt idx="3">
                  <c:v>30.24</c:v>
                </c:pt>
                <c:pt idx="4">
                  <c:v>30.05</c:v>
                </c:pt>
                <c:pt idx="5">
                  <c:v>30.09</c:v>
                </c:pt>
                <c:pt idx="6">
                  <c:v>30.33</c:v>
                </c:pt>
                <c:pt idx="7">
                  <c:v>31.13</c:v>
                </c:pt>
                <c:pt idx="8">
                  <c:v>31.55</c:v>
                </c:pt>
                <c:pt idx="9">
                  <c:v>32.5</c:v>
                </c:pt>
                <c:pt idx="10">
                  <c:v>34.090000000000003</c:v>
                </c:pt>
              </c:numCache>
            </c:numRef>
          </c:val>
          <c:smooth val="0"/>
          <c:extLst>
            <c:ext xmlns:c16="http://schemas.microsoft.com/office/drawing/2014/chart" uri="{C3380CC4-5D6E-409C-BE32-E72D297353CC}">
              <c16:uniqueId val="{00000003-DAEE-4BD0-82B6-A29CBB40794A}"/>
            </c:ext>
          </c:extLst>
        </c:ser>
        <c:ser>
          <c:idx val="0"/>
          <c:order val="3"/>
          <c:tx>
            <c:strRef>
              <c:f>'Figure 3'!$B$51</c:f>
              <c:strCache>
                <c:ptCount val="1"/>
                <c:pt idx="0">
                  <c:v>Wood</c:v>
                </c:pt>
              </c:strCache>
            </c:strRef>
          </c:tx>
          <c:spPr>
            <a:ln w="28575" cap="rnd" cmpd="sng" algn="ctr">
              <a:solidFill>
                <a:srgbClr val="D73C41">
                  <a:lumMod val="100000"/>
                </a:srgbClr>
              </a:solidFill>
              <a:prstDash val="solid"/>
              <a:round/>
              <a:headEnd type="none" w="med" len="med"/>
              <a:tailEnd type="none" w="med" len="med"/>
            </a:ln>
          </c:spPr>
          <c:marker>
            <c:symbol val="none"/>
          </c:marker>
          <c:cat>
            <c:numRef>
              <c:f>'Figure 3'!$C$46:$M$46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3'!$C$51:$M$51</c:f>
              <c:numCache>
                <c:formatCode>#,##0.00</c:formatCode>
                <c:ptCount val="11"/>
                <c:pt idx="0">
                  <c:v>23.53</c:v>
                </c:pt>
                <c:pt idx="1">
                  <c:v>24.6</c:v>
                </c:pt>
                <c:pt idx="2">
                  <c:v>25.25</c:v>
                </c:pt>
                <c:pt idx="3">
                  <c:v>24.37</c:v>
                </c:pt>
                <c:pt idx="4">
                  <c:v>24.47</c:v>
                </c:pt>
                <c:pt idx="5">
                  <c:v>26.14</c:v>
                </c:pt>
                <c:pt idx="6">
                  <c:v>27.19</c:v>
                </c:pt>
                <c:pt idx="7">
                  <c:v>28.37</c:v>
                </c:pt>
                <c:pt idx="8">
                  <c:v>29.74</c:v>
                </c:pt>
                <c:pt idx="9">
                  <c:v>27.26</c:v>
                </c:pt>
                <c:pt idx="10">
                  <c:v>27.78</c:v>
                </c:pt>
              </c:numCache>
            </c:numRef>
          </c:val>
          <c:smooth val="0"/>
          <c:extLst>
            <c:ext xmlns:c16="http://schemas.microsoft.com/office/drawing/2014/chart" uri="{C3380CC4-5D6E-409C-BE32-E72D297353CC}">
              <c16:uniqueId val="{00000004-DAEE-4BD0-82B6-A29CBB40794A}"/>
            </c:ext>
          </c:extLst>
        </c:ser>
        <c:ser>
          <c:idx val="5"/>
          <c:order val="4"/>
          <c:tx>
            <c:strRef>
              <c:f>'Figure 3'!$B$52</c:f>
              <c:strCache>
                <c:ptCount val="1"/>
                <c:pt idx="0">
                  <c:v>Metal</c:v>
                </c:pt>
              </c:strCache>
            </c:strRef>
          </c:tx>
          <c:spPr>
            <a:ln w="28575" cap="rnd" cmpd="sng" algn="ctr">
              <a:solidFill>
                <a:srgbClr val="00A5E6">
                  <a:lumMod val="100000"/>
                </a:srgbClr>
              </a:solidFill>
              <a:prstDash val="solid"/>
              <a:round/>
              <a:headEnd type="none" w="med" len="med"/>
              <a:tailEnd type="none" w="med" len="med"/>
            </a:ln>
          </c:spPr>
          <c:marker>
            <c:symbol val="none"/>
          </c:marker>
          <c:cat>
            <c:numRef>
              <c:f>'Figure 3'!$C$46:$M$46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3'!$C$52:$M$52</c:f>
              <c:numCache>
                <c:formatCode>#,##0.00</c:formatCode>
                <c:ptCount val="11"/>
                <c:pt idx="0">
                  <c:v>8.4700000000000006</c:v>
                </c:pt>
                <c:pt idx="1">
                  <c:v>8.5399999999999991</c:v>
                </c:pt>
                <c:pt idx="2">
                  <c:v>8.66</c:v>
                </c:pt>
                <c:pt idx="3">
                  <c:v>8.51</c:v>
                </c:pt>
                <c:pt idx="4">
                  <c:v>8.4</c:v>
                </c:pt>
                <c:pt idx="5">
                  <c:v>8.5500000000000007</c:v>
                </c:pt>
                <c:pt idx="6">
                  <c:v>8.6199999999999992</c:v>
                </c:pt>
                <c:pt idx="7">
                  <c:v>8.56</c:v>
                </c:pt>
                <c:pt idx="8">
                  <c:v>8.94</c:v>
                </c:pt>
                <c:pt idx="9">
                  <c:v>8.73</c:v>
                </c:pt>
                <c:pt idx="10">
                  <c:v>8.9</c:v>
                </c:pt>
              </c:numCache>
            </c:numRef>
          </c:val>
          <c:smooth val="0"/>
          <c:extLst>
            <c:ext xmlns:c16="http://schemas.microsoft.com/office/drawing/2014/chart" uri="{C3380CC4-5D6E-409C-BE32-E72D297353CC}">
              <c16:uniqueId val="{00000005-DAEE-4BD0-82B6-A29CBB40794A}"/>
            </c:ext>
          </c:extLst>
        </c:ser>
        <c:dLbls>
          <c:showLegendKey val="0"/>
          <c:showVal val="0"/>
          <c:showCatName val="0"/>
          <c:showSerName val="0"/>
          <c:showPercent val="0"/>
          <c:showBubbleSize val="0"/>
        </c:dLbls>
        <c:smooth val="0"/>
        <c:axId val="848864944"/>
        <c:axId val="848862984"/>
      </c:lineChart>
      <c:catAx>
        <c:axId val="848864944"/>
        <c:scaling>
          <c:orientation val="minMax"/>
        </c:scaling>
        <c:delete val="0"/>
        <c:axPos val="b"/>
        <c:numFmt formatCode="General" sourceLinked="0"/>
        <c:majorTickMark val="out"/>
        <c:minorTickMark val="none"/>
        <c:tickLblPos val="nextTo"/>
        <c:spPr>
          <a:ln>
            <a:solidFill>
              <a:srgbClr val="000000"/>
            </a:solidFill>
            <a:prstDash val="solid"/>
          </a:ln>
        </c:spPr>
        <c:crossAx val="848862984"/>
        <c:crosses val="autoZero"/>
        <c:auto val="1"/>
        <c:lblAlgn val="ctr"/>
        <c:lblOffset val="100"/>
        <c:tickMarkSkip val="1"/>
        <c:noMultiLvlLbl val="0"/>
      </c:catAx>
      <c:valAx>
        <c:axId val="848862984"/>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48864944"/>
        <c:crosses val="autoZero"/>
        <c:crossBetween val="between"/>
      </c:valAx>
    </c:plotArea>
    <c:legend>
      <c:legendPos val="b"/>
      <c:layout>
        <c:manualLayout>
          <c:xMode val="edge"/>
          <c:yMode val="edge"/>
          <c:x val="0.19432304461942257"/>
          <c:y val="0.86574574907769553"/>
          <c:w val="0.61135380577427823"/>
          <c:h val="3.8364357336209361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Packaging waste generated, recovered and recycled, EU, 2009-2019</a:t>
            </a:r>
          </a:p>
          <a:p>
            <a:pPr algn="l">
              <a:defRPr sz="1800" b="1">
                <a:latin typeface="Arial"/>
                <a:ea typeface="Arial"/>
                <a:cs typeface="Arial"/>
              </a:defRPr>
            </a:pPr>
            <a:r>
              <a:rPr lang="en-US" sz="1600" b="0"/>
              <a:t>(kg per capita)</a:t>
            </a:r>
          </a:p>
        </c:rich>
      </c:tx>
      <c:layout>
        <c:manualLayout>
          <c:xMode val="edge"/>
          <c:yMode val="edge"/>
          <c:x val="5.3333333333333332E-3"/>
          <c:y val="9.9576193527508225E-3"/>
        </c:manualLayout>
      </c:layout>
      <c:overlay val="0"/>
    </c:title>
    <c:autoTitleDeleted val="0"/>
    <c:plotArea>
      <c:layout>
        <c:manualLayout>
          <c:xMode val="edge"/>
          <c:yMode val="edge"/>
          <c:x val="1.4666666666666666E-2"/>
          <c:y val="0.14712382593689338"/>
          <c:w val="0.97066666666666668"/>
          <c:h val="0.65756962345889658"/>
        </c:manualLayout>
      </c:layout>
      <c:lineChart>
        <c:grouping val="standard"/>
        <c:varyColors val="0"/>
        <c:ser>
          <c:idx val="2"/>
          <c:order val="0"/>
          <c:tx>
            <c:strRef>
              <c:f>'Figure 4'!$B$46</c:f>
              <c:strCache>
                <c:ptCount val="1"/>
                <c:pt idx="0">
                  <c:v>Waste generated</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'Figure 4'!$C$45:$M$45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4'!$C$46:$M$46</c:f>
              <c:numCache>
                <c:formatCode>#,##0.00</c:formatCode>
                <c:ptCount val="11"/>
                <c:pt idx="0">
                  <c:v>149.88999999999999</c:v>
                </c:pt>
                <c:pt idx="1">
                  <c:v>154</c:v>
                </c:pt>
                <c:pt idx="2">
                  <c:v>157.15</c:v>
                </c:pt>
                <c:pt idx="3">
                  <c:v>154.77000000000001</c:v>
                </c:pt>
                <c:pt idx="4">
                  <c:v>156.57</c:v>
                </c:pt>
                <c:pt idx="5">
                  <c:v>161.18</c:v>
                </c:pt>
                <c:pt idx="6">
                  <c:v>165.16</c:v>
                </c:pt>
                <c:pt idx="7">
                  <c:v>168.96</c:v>
                </c:pt>
                <c:pt idx="8">
                  <c:v>173.84</c:v>
                </c:pt>
                <c:pt idx="9">
                  <c:v>173.27</c:v>
                </c:pt>
                <c:pt idx="10">
                  <c:v>178.08</c:v>
                </c:pt>
              </c:numCache>
            </c:numRef>
          </c:val>
          <c:smooth val="0"/>
          <c:extLst>
            <c:ext xmlns:c16="http://schemas.microsoft.com/office/drawing/2014/chart" uri="{C3380CC4-5D6E-409C-BE32-E72D297353CC}">
              <c16:uniqueId val="{00000000-41D7-4EC9-AC34-95B1033C8A48}"/>
            </c:ext>
          </c:extLst>
        </c:ser>
        <c:ser>
          <c:idx val="1"/>
          <c:order val="1"/>
          <c:tx>
            <c:strRef>
              <c:f>'Figure 4'!$B$47</c:f>
              <c:strCache>
                <c:ptCount val="1"/>
                <c:pt idx="0">
                  <c:v>Recovery</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'Figure 4'!$C$45:$M$45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4'!$C$47:$M$47</c:f>
              <c:numCache>
                <c:formatCode>#,##0.00</c:formatCode>
                <c:ptCount val="11"/>
                <c:pt idx="0">
                  <c:v>113.61</c:v>
                </c:pt>
                <c:pt idx="1">
                  <c:v>120.04</c:v>
                </c:pt>
                <c:pt idx="2">
                  <c:v>124.37</c:v>
                </c:pt>
                <c:pt idx="3">
                  <c:v>124.07</c:v>
                </c:pt>
                <c:pt idx="4">
                  <c:v>125.46</c:v>
                </c:pt>
                <c:pt idx="5">
                  <c:v>130.49</c:v>
                </c:pt>
                <c:pt idx="6">
                  <c:v>134.19</c:v>
                </c:pt>
                <c:pt idx="7">
                  <c:v>138.02000000000001</c:v>
                </c:pt>
                <c:pt idx="8">
                  <c:v>141.91</c:v>
                </c:pt>
                <c:pt idx="9">
                  <c:v>140.80000000000001</c:v>
                </c:pt>
                <c:pt idx="10">
                  <c:v>143.26</c:v>
                </c:pt>
              </c:numCache>
            </c:numRef>
          </c:val>
          <c:smooth val="0"/>
          <c:extLst>
            <c:ext xmlns:c16="http://schemas.microsoft.com/office/drawing/2014/chart" uri="{C3380CC4-5D6E-409C-BE32-E72D297353CC}">
              <c16:uniqueId val="{00000001-41D7-4EC9-AC34-95B1033C8A48}"/>
            </c:ext>
          </c:extLst>
        </c:ser>
        <c:ser>
          <c:idx val="0"/>
          <c:order val="2"/>
          <c:tx>
            <c:strRef>
              <c:f>'Figure 4'!$B$48</c:f>
              <c:strCache>
                <c:ptCount val="1"/>
                <c:pt idx="0">
                  <c:v>Recycling</c:v>
                </c:pt>
              </c:strCache>
            </c:strRef>
          </c:tx>
          <c:spPr>
            <a:ln w="28575" cap="rnd" cmpd="sng" algn="ctr">
              <a:solidFill>
                <a:srgbClr val="286EB4">
                  <a:lumMod val="100000"/>
                </a:srgbClr>
              </a:solidFill>
              <a:prstDash val="solid"/>
              <a:round/>
              <a:headEnd type="none" w="med" len="med"/>
              <a:tailEnd type="none" w="med" len="med"/>
            </a:ln>
          </c:spPr>
          <c:marker>
            <c:symbol val="none"/>
          </c:marker>
          <c:cat>
            <c:numRef>
              <c:f>'Figure 4'!$C$45:$M$45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4'!$C$48:$M$48</c:f>
              <c:numCache>
                <c:formatCode>#,##0.00</c:formatCode>
                <c:ptCount val="11"/>
                <c:pt idx="0">
                  <c:v>93.76</c:v>
                </c:pt>
                <c:pt idx="1">
                  <c:v>98.51</c:v>
                </c:pt>
                <c:pt idx="2">
                  <c:v>100.95</c:v>
                </c:pt>
                <c:pt idx="3">
                  <c:v>100.95</c:v>
                </c:pt>
                <c:pt idx="4">
                  <c:v>102.39</c:v>
                </c:pt>
                <c:pt idx="5">
                  <c:v>107.17</c:v>
                </c:pt>
                <c:pt idx="6">
                  <c:v>109.99</c:v>
                </c:pt>
                <c:pt idx="7">
                  <c:v>114.14</c:v>
                </c:pt>
                <c:pt idx="8">
                  <c:v>117.27</c:v>
                </c:pt>
                <c:pt idx="9">
                  <c:v>115.12</c:v>
                </c:pt>
                <c:pt idx="10">
                  <c:v>114.7</c:v>
                </c:pt>
              </c:numCache>
            </c:numRef>
          </c:val>
          <c:smooth val="0"/>
          <c:extLst>
            <c:ext xmlns:c16="http://schemas.microsoft.com/office/drawing/2014/chart" uri="{C3380CC4-5D6E-409C-BE32-E72D297353CC}">
              <c16:uniqueId val="{00000002-41D7-4EC9-AC34-95B1033C8A48}"/>
            </c:ext>
          </c:extLst>
        </c:ser>
        <c:dLbls>
          <c:showLegendKey val="0"/>
          <c:showVal val="0"/>
          <c:showCatName val="0"/>
          <c:showSerName val="0"/>
          <c:showPercent val="0"/>
          <c:showBubbleSize val="0"/>
        </c:dLbls>
        <c:smooth val="0"/>
        <c:axId val="848864160"/>
        <c:axId val="783207936"/>
      </c:lineChart>
      <c:catAx>
        <c:axId val="848864160"/>
        <c:scaling>
          <c:orientation val="minMax"/>
        </c:scaling>
        <c:delete val="0"/>
        <c:axPos val="b"/>
        <c:numFmt formatCode="General" sourceLinked="0"/>
        <c:majorTickMark val="out"/>
        <c:minorTickMark val="none"/>
        <c:tickLblPos val="nextTo"/>
        <c:spPr>
          <a:ln>
            <a:solidFill>
              <a:srgbClr val="000000"/>
            </a:solidFill>
            <a:prstDash val="solid"/>
          </a:ln>
        </c:spPr>
        <c:crossAx val="783207936"/>
        <c:crosses val="autoZero"/>
        <c:auto val="1"/>
        <c:lblAlgn val="ctr"/>
        <c:lblOffset val="100"/>
        <c:tickMarkSkip val="1"/>
        <c:noMultiLvlLbl val="0"/>
      </c:catAx>
      <c:valAx>
        <c:axId val="783207936"/>
        <c:scaling>
          <c:orientation val="minMax"/>
          <c:max val="200"/>
          <c:min val="5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48864160"/>
        <c:crosses val="autoZero"/>
        <c:crossBetween val="midCat"/>
        <c:majorUnit val="25"/>
      </c:valAx>
    </c:plotArea>
    <c:legend>
      <c:legendPos val="b"/>
      <c:layout>
        <c:manualLayout>
          <c:xMode val="edge"/>
          <c:yMode val="edge"/>
          <c:x val="0.27698320209973754"/>
          <c:y val="0.83207690261585487"/>
          <c:w val="0.44603349081364829"/>
          <c:h val="4.798553244155142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Recycling and recovery rates of packaging waste, EU, 2009–2019</a:t>
            </a:r>
          </a:p>
          <a:p>
            <a:pPr algn="l">
              <a:defRPr sz="1800" b="1">
                <a:latin typeface="Arial"/>
                <a:ea typeface="Arial"/>
                <a:cs typeface="Arial"/>
              </a:defRPr>
            </a:pPr>
            <a:r>
              <a:rPr lang="en-US" sz="1600" b="0"/>
              <a:t>(%)</a:t>
            </a:r>
          </a:p>
        </c:rich>
      </c:tx>
      <c:layout>
        <c:manualLayout>
          <c:xMode val="edge"/>
          <c:yMode val="edge"/>
          <c:x val="5.3333333333333332E-3"/>
          <c:y val="7.8693050938879357E-3"/>
        </c:manualLayout>
      </c:layout>
      <c:overlay val="0"/>
    </c:title>
    <c:autoTitleDeleted val="0"/>
    <c:plotArea>
      <c:layout>
        <c:manualLayout>
          <c:xMode val="edge"/>
          <c:yMode val="edge"/>
          <c:x val="1.4666666666666666E-2"/>
          <c:y val="0.11626898276219425"/>
          <c:w val="0.97066666666666668"/>
          <c:h val="0.72938420209119037"/>
        </c:manualLayout>
      </c:layout>
      <c:lineChart>
        <c:grouping val="standard"/>
        <c:varyColors val="0"/>
        <c:ser>
          <c:idx val="0"/>
          <c:order val="0"/>
          <c:tx>
            <c:strRef>
              <c:f>'Figure 5'!$B$47</c:f>
              <c:strCache>
                <c:ptCount val="1"/>
                <c:pt idx="0">
                  <c:v>Recovery</c:v>
                </c:pt>
              </c:strCache>
            </c:strRef>
          </c:tx>
          <c:marker>
            <c:symbol val="none"/>
          </c:marker>
          <c:cat>
            <c:numRef>
              <c:f>'Figure 5'!$C$46:$M$46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5'!$C$47:$M$47</c:f>
              <c:numCache>
                <c:formatCode>#,##0.0</c:formatCode>
                <c:ptCount val="11"/>
                <c:pt idx="0">
                  <c:v>75.8</c:v>
                </c:pt>
                <c:pt idx="1">
                  <c:v>77.900000000000006</c:v>
                </c:pt>
                <c:pt idx="2">
                  <c:v>79.099999999999994</c:v>
                </c:pt>
                <c:pt idx="3">
                  <c:v>80.2</c:v>
                </c:pt>
                <c:pt idx="4">
                  <c:v>80.099999999999994</c:v>
                </c:pt>
                <c:pt idx="5">
                  <c:v>81</c:v>
                </c:pt>
                <c:pt idx="6">
                  <c:v>81.2</c:v>
                </c:pt>
                <c:pt idx="7">
                  <c:v>81.7</c:v>
                </c:pt>
                <c:pt idx="8">
                  <c:v>81.599999999999994</c:v>
                </c:pt>
                <c:pt idx="9">
                  <c:v>81.3</c:v>
                </c:pt>
                <c:pt idx="10">
                  <c:v>80.400000000000006</c:v>
                </c:pt>
              </c:numCache>
            </c:numRef>
          </c:val>
          <c:smooth val="0"/>
          <c:extLst>
            <c:ext xmlns:c16="http://schemas.microsoft.com/office/drawing/2014/chart" uri="{C3380CC4-5D6E-409C-BE32-E72D297353CC}">
              <c16:uniqueId val="{0000000A-F520-43EF-84AE-52D2F6E15809}"/>
            </c:ext>
          </c:extLst>
        </c:ser>
        <c:ser>
          <c:idx val="1"/>
          <c:order val="1"/>
          <c:tx>
            <c:strRef>
              <c:f>'Figure 5'!$B$48</c:f>
              <c:strCache>
                <c:ptCount val="1"/>
                <c:pt idx="0">
                  <c:v>Recycling</c:v>
                </c:pt>
              </c:strCache>
            </c:strRef>
          </c:tx>
          <c:marker>
            <c:symbol val="none"/>
          </c:marker>
          <c:cat>
            <c:numRef>
              <c:f>'Figure 5'!$C$46:$M$46</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5'!$C$48:$M$48</c:f>
              <c:numCache>
                <c:formatCode>#,##0.0</c:formatCode>
                <c:ptCount val="11"/>
                <c:pt idx="0">
                  <c:v>62.6</c:v>
                </c:pt>
                <c:pt idx="1">
                  <c:v>64</c:v>
                </c:pt>
                <c:pt idx="2">
                  <c:v>64.2</c:v>
                </c:pt>
                <c:pt idx="3">
                  <c:v>65.2</c:v>
                </c:pt>
                <c:pt idx="4">
                  <c:v>65.400000000000006</c:v>
                </c:pt>
                <c:pt idx="5">
                  <c:v>66.5</c:v>
                </c:pt>
                <c:pt idx="6">
                  <c:v>66.599999999999994</c:v>
                </c:pt>
                <c:pt idx="7">
                  <c:v>67.599999999999994</c:v>
                </c:pt>
                <c:pt idx="8">
                  <c:v>67.5</c:v>
                </c:pt>
                <c:pt idx="9">
                  <c:v>66.400000000000006</c:v>
                </c:pt>
                <c:pt idx="10">
                  <c:v>64.400000000000006</c:v>
                </c:pt>
              </c:numCache>
            </c:numRef>
          </c:val>
          <c:smooth val="0"/>
          <c:extLst>
            <c:ext xmlns:c16="http://schemas.microsoft.com/office/drawing/2014/chart" uri="{C3380CC4-5D6E-409C-BE32-E72D297353CC}">
              <c16:uniqueId val="{0000000B-F520-43EF-84AE-52D2F6E15809}"/>
            </c:ext>
          </c:extLst>
        </c:ser>
        <c:dLbls>
          <c:showLegendKey val="0"/>
          <c:showVal val="0"/>
          <c:showCatName val="0"/>
          <c:showSerName val="0"/>
          <c:showPercent val="0"/>
          <c:showBubbleSize val="0"/>
        </c:dLbls>
        <c:smooth val="0"/>
        <c:axId val="394199872"/>
        <c:axId val="394199480"/>
      </c:lineChart>
      <c:catAx>
        <c:axId val="394199872"/>
        <c:scaling>
          <c:orientation val="minMax"/>
        </c:scaling>
        <c:delete val="0"/>
        <c:axPos val="b"/>
        <c:numFmt formatCode="General" sourceLinked="0"/>
        <c:majorTickMark val="out"/>
        <c:minorTickMark val="none"/>
        <c:tickLblPos val="nextTo"/>
        <c:spPr>
          <a:ln>
            <a:solidFill>
              <a:srgbClr val="000000"/>
            </a:solidFill>
            <a:prstDash val="solid"/>
          </a:ln>
        </c:spPr>
        <c:crossAx val="394199480"/>
        <c:crosses val="autoZero"/>
        <c:auto val="1"/>
        <c:lblAlgn val="ctr"/>
        <c:lblOffset val="100"/>
        <c:tickMarkSkip val="1"/>
        <c:noMultiLvlLbl val="0"/>
      </c:catAx>
      <c:valAx>
        <c:axId val="394199480"/>
        <c:scaling>
          <c:orientation val="minMax"/>
          <c:max val="100"/>
          <c:min val="5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94199872"/>
        <c:crosses val="autoZero"/>
        <c:crossBetween val="between"/>
      </c:valAx>
    </c:plotArea>
    <c:legend>
      <c:legendPos val="b"/>
      <c:layout>
        <c:manualLayout>
          <c:xMode val="edge"/>
          <c:yMode val="edge"/>
          <c:x val="0.37301154855643043"/>
          <c:y val="0.86729377386157647"/>
          <c:w val="0.25423102892919164"/>
          <c:h val="3.7866124092747602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Packaging waste generated and recycled, 2019 </a:t>
            </a:r>
          </a:p>
          <a:p>
            <a:pPr algn="l">
              <a:defRPr sz="1800" b="1">
                <a:latin typeface="Arial"/>
                <a:ea typeface="Arial"/>
                <a:cs typeface="Arial"/>
              </a:defRPr>
            </a:pPr>
            <a:r>
              <a:rPr lang="en-US" sz="1600" b="0"/>
              <a:t> (kg per capita) </a:t>
            </a:r>
          </a:p>
        </c:rich>
      </c:tx>
      <c:layout>
        <c:manualLayout>
          <c:xMode val="edge"/>
          <c:yMode val="edge"/>
          <c:x val="5.3333333333333332E-3"/>
          <c:y val="6.6095375366435755E-3"/>
        </c:manualLayout>
      </c:layout>
      <c:overlay val="0"/>
    </c:title>
    <c:autoTitleDeleted val="0"/>
    <c:plotArea>
      <c:layout>
        <c:manualLayout>
          <c:layoutTarget val="inner"/>
          <c:xMode val="edge"/>
          <c:yMode val="edge"/>
          <c:x val="5.5139120951685362E-2"/>
          <c:y val="0.10943082519271034"/>
          <c:w val="0.93019419904151113"/>
          <c:h val="0.48735439040531603"/>
        </c:manualLayout>
      </c:layout>
      <c:barChart>
        <c:barDir val="col"/>
        <c:grouping val="clustered"/>
        <c:varyColors val="0"/>
        <c:ser>
          <c:idx val="0"/>
          <c:order val="0"/>
          <c:tx>
            <c:strRef>
              <c:f>'Figure 6'!$C$63</c:f>
              <c:strCache>
                <c:ptCount val="1"/>
                <c:pt idx="0">
                  <c:v>Generated</c:v>
                </c:pt>
              </c:strCache>
            </c:strRef>
          </c:tx>
          <c:spPr>
            <a:solidFill>
              <a:srgbClr val="32AFAF">
                <a:lumMod val="100000"/>
              </a:srgbClr>
            </a:solidFill>
            <a:ln w="12700">
              <a:noFill/>
              <a:prstDash val="solid"/>
              <a:round/>
            </a:ln>
            <a:effectLst/>
            <a:extLst>
              <a:ext uri="{91240B29-F687-4F45-9708-019B960494DF}">
                <a14:hiddenLine xmlns:a14="http://schemas.microsoft.com/office/drawing/2010/main" w="12700">
                  <a:solidFill>
                    <a:srgbClr val="00AFAC"/>
                  </a:solidFill>
                  <a:prstDash val="solid"/>
                  <a:round/>
                </a14:hiddenLine>
              </a:ext>
            </a:extLst>
          </c:spPr>
          <c:invertIfNegative val="0"/>
          <c:cat>
            <c:strRef>
              <c:f>'Figure 6'!$B$64:$B$96</c:f>
              <c:strCache>
                <c:ptCount val="33"/>
                <c:pt idx="0">
                  <c:v>EU</c:v>
                </c:pt>
                <c:pt idx="2">
                  <c:v>Ireland</c:v>
                </c:pt>
                <c:pt idx="3">
                  <c:v>Germany (¹)</c:v>
                </c:pt>
                <c:pt idx="4">
                  <c:v>Luxembourg</c:v>
                </c:pt>
                <c:pt idx="5">
                  <c:v>Italy</c:v>
                </c:pt>
                <c:pt idx="6">
                  <c:v>France</c:v>
                </c:pt>
                <c:pt idx="7">
                  <c:v>Portugal</c:v>
                </c:pt>
                <c:pt idx="8">
                  <c:v>Poland</c:v>
                </c:pt>
                <c:pt idx="9">
                  <c:v>Netherlands</c:v>
                </c:pt>
                <c:pt idx="10">
                  <c:v>Spain</c:v>
                </c:pt>
                <c:pt idx="11">
                  <c:v>Denmark</c:v>
                </c:pt>
                <c:pt idx="12">
                  <c:v>Austria</c:v>
                </c:pt>
                <c:pt idx="13">
                  <c:v>Belgium</c:v>
                </c:pt>
                <c:pt idx="14">
                  <c:v>Estonia (¹)</c:v>
                </c:pt>
                <c:pt idx="15">
                  <c:v>Malta</c:v>
                </c:pt>
                <c:pt idx="16">
                  <c:v>Hungary</c:v>
                </c:pt>
                <c:pt idx="17">
                  <c:v>Latvia</c:v>
                </c:pt>
                <c:pt idx="18">
                  <c:v>Lithuania</c:v>
                </c:pt>
                <c:pt idx="19">
                  <c:v>Sweden</c:v>
                </c:pt>
                <c:pt idx="20">
                  <c:v>Finland</c:v>
                </c:pt>
                <c:pt idx="21">
                  <c:v>Czechia</c:v>
                </c:pt>
                <c:pt idx="22">
                  <c:v>Slovenia</c:v>
                </c:pt>
                <c:pt idx="23">
                  <c:v>Slovakia</c:v>
                </c:pt>
                <c:pt idx="24">
                  <c:v>Romania</c:v>
                </c:pt>
                <c:pt idx="25">
                  <c:v>Cyprus</c:v>
                </c:pt>
                <c:pt idx="26">
                  <c:v>Greece (²)</c:v>
                </c:pt>
                <c:pt idx="27">
                  <c:v>Bulgaria</c:v>
                </c:pt>
                <c:pt idx="28">
                  <c:v>Croatia</c:v>
                </c:pt>
                <c:pt idx="30">
                  <c:v>Liechtenstein</c:v>
                </c:pt>
                <c:pt idx="31">
                  <c:v>Norway</c:v>
                </c:pt>
                <c:pt idx="32">
                  <c:v>Iceland </c:v>
                </c:pt>
              </c:strCache>
            </c:strRef>
          </c:cat>
          <c:val>
            <c:numRef>
              <c:f>'Figure 6'!$C$64:$C$96</c:f>
              <c:numCache>
                <c:formatCode>#,##0.0</c:formatCode>
                <c:ptCount val="33"/>
                <c:pt idx="0" formatCode="0.0">
                  <c:v>178.08</c:v>
                </c:pt>
                <c:pt idx="2">
                  <c:v>227.98</c:v>
                </c:pt>
                <c:pt idx="3">
                  <c:v>227.55</c:v>
                </c:pt>
                <c:pt idx="4">
                  <c:v>217.22</c:v>
                </c:pt>
                <c:pt idx="5">
                  <c:v>215.64</c:v>
                </c:pt>
                <c:pt idx="6">
                  <c:v>187.39</c:v>
                </c:pt>
                <c:pt idx="7">
                  <c:v>172.22</c:v>
                </c:pt>
                <c:pt idx="8">
                  <c:v>172.19</c:v>
                </c:pt>
                <c:pt idx="9">
                  <c:v>170.42</c:v>
                </c:pt>
                <c:pt idx="10">
                  <c:v>170.04</c:v>
                </c:pt>
                <c:pt idx="11">
                  <c:v>169.11</c:v>
                </c:pt>
                <c:pt idx="12">
                  <c:v>161.88999999999999</c:v>
                </c:pt>
                <c:pt idx="13">
                  <c:v>160.62</c:v>
                </c:pt>
                <c:pt idx="14">
                  <c:v>157.63999999999999</c:v>
                </c:pt>
                <c:pt idx="15">
                  <c:v>153.69999999999999</c:v>
                </c:pt>
                <c:pt idx="16">
                  <c:v>141.82</c:v>
                </c:pt>
                <c:pt idx="17">
                  <c:v>136.74</c:v>
                </c:pt>
                <c:pt idx="18">
                  <c:v>134.41</c:v>
                </c:pt>
                <c:pt idx="19">
                  <c:v>134.31</c:v>
                </c:pt>
                <c:pt idx="20">
                  <c:v>131.44</c:v>
                </c:pt>
                <c:pt idx="21">
                  <c:v>125.04</c:v>
                </c:pt>
                <c:pt idx="22">
                  <c:v>117.44</c:v>
                </c:pt>
                <c:pt idx="23">
                  <c:v>104.77</c:v>
                </c:pt>
                <c:pt idx="24">
                  <c:v>103.81</c:v>
                </c:pt>
                <c:pt idx="25">
                  <c:v>92.31</c:v>
                </c:pt>
                <c:pt idx="26">
                  <c:v>81.099999999999994</c:v>
                </c:pt>
                <c:pt idx="27">
                  <c:v>79.489999999999995</c:v>
                </c:pt>
                <c:pt idx="28">
                  <c:v>74.03</c:v>
                </c:pt>
                <c:pt idx="30">
                  <c:v>178.39</c:v>
                </c:pt>
                <c:pt idx="31">
                  <c:v>165.51</c:v>
                </c:pt>
                <c:pt idx="32">
                  <c:v>149.05000000000001</c:v>
                </c:pt>
              </c:numCache>
            </c:numRef>
          </c:val>
          <c:extLst>
            <c:ext xmlns:c16="http://schemas.microsoft.com/office/drawing/2014/chart" uri="{C3380CC4-5D6E-409C-BE32-E72D297353CC}">
              <c16:uniqueId val="{00000000-3723-464C-A4DE-A03A6A4AE2B0}"/>
            </c:ext>
          </c:extLst>
        </c:ser>
        <c:ser>
          <c:idx val="1"/>
          <c:order val="1"/>
          <c:tx>
            <c:strRef>
              <c:f>'Figure 6'!$D$63</c:f>
              <c:strCache>
                <c:ptCount val="1"/>
                <c:pt idx="0">
                  <c:v>Recycled</c:v>
                </c:pt>
              </c:strCache>
            </c:strRef>
          </c:tx>
          <c:spPr>
            <a:solidFill>
              <a:srgbClr val="C84B96">
                <a:lumMod val="100000"/>
              </a:srgbClr>
            </a:solidFill>
            <a:ln w="12700">
              <a:noFill/>
              <a:prstDash val="solid"/>
              <a:round/>
            </a:ln>
            <a:effectLst/>
            <a:extLst>
              <a:ext uri="{91240B29-F687-4F45-9708-019B960494DF}">
                <a14:hiddenLine xmlns:a14="http://schemas.microsoft.com/office/drawing/2010/main" w="12700">
                  <a:solidFill>
                    <a:srgbClr val="6A2E91"/>
                  </a:solidFill>
                  <a:prstDash val="solid"/>
                  <a:round/>
                </a14:hiddenLine>
              </a:ext>
            </a:extLst>
          </c:spPr>
          <c:invertIfNegative val="0"/>
          <c:cat>
            <c:strRef>
              <c:f>'Figure 6'!$B$64:$B$96</c:f>
              <c:strCache>
                <c:ptCount val="33"/>
                <c:pt idx="0">
                  <c:v>EU</c:v>
                </c:pt>
                <c:pt idx="2">
                  <c:v>Ireland</c:v>
                </c:pt>
                <c:pt idx="3">
                  <c:v>Germany (¹)</c:v>
                </c:pt>
                <c:pt idx="4">
                  <c:v>Luxembourg</c:v>
                </c:pt>
                <c:pt idx="5">
                  <c:v>Italy</c:v>
                </c:pt>
                <c:pt idx="6">
                  <c:v>France</c:v>
                </c:pt>
                <c:pt idx="7">
                  <c:v>Portugal</c:v>
                </c:pt>
                <c:pt idx="8">
                  <c:v>Poland</c:v>
                </c:pt>
                <c:pt idx="9">
                  <c:v>Netherlands</c:v>
                </c:pt>
                <c:pt idx="10">
                  <c:v>Spain</c:v>
                </c:pt>
                <c:pt idx="11">
                  <c:v>Denmark</c:v>
                </c:pt>
                <c:pt idx="12">
                  <c:v>Austria</c:v>
                </c:pt>
                <c:pt idx="13">
                  <c:v>Belgium</c:v>
                </c:pt>
                <c:pt idx="14">
                  <c:v>Estonia (¹)</c:v>
                </c:pt>
                <c:pt idx="15">
                  <c:v>Malta</c:v>
                </c:pt>
                <c:pt idx="16">
                  <c:v>Hungary</c:v>
                </c:pt>
                <c:pt idx="17">
                  <c:v>Latvia</c:v>
                </c:pt>
                <c:pt idx="18">
                  <c:v>Lithuania</c:v>
                </c:pt>
                <c:pt idx="19">
                  <c:v>Sweden</c:v>
                </c:pt>
                <c:pt idx="20">
                  <c:v>Finland</c:v>
                </c:pt>
                <c:pt idx="21">
                  <c:v>Czechia</c:v>
                </c:pt>
                <c:pt idx="22">
                  <c:v>Slovenia</c:v>
                </c:pt>
                <c:pt idx="23">
                  <c:v>Slovakia</c:v>
                </c:pt>
                <c:pt idx="24">
                  <c:v>Romania</c:v>
                </c:pt>
                <c:pt idx="25">
                  <c:v>Cyprus</c:v>
                </c:pt>
                <c:pt idx="26">
                  <c:v>Greece (²)</c:v>
                </c:pt>
                <c:pt idx="27">
                  <c:v>Bulgaria</c:v>
                </c:pt>
                <c:pt idx="28">
                  <c:v>Croatia</c:v>
                </c:pt>
                <c:pt idx="30">
                  <c:v>Liechtenstein</c:v>
                </c:pt>
                <c:pt idx="31">
                  <c:v>Norway</c:v>
                </c:pt>
                <c:pt idx="32">
                  <c:v>Iceland </c:v>
                </c:pt>
              </c:strCache>
            </c:strRef>
          </c:cat>
          <c:val>
            <c:numRef>
              <c:f>'Figure 6'!$D$64:$D$96</c:f>
              <c:numCache>
                <c:formatCode>#,##0.0</c:formatCode>
                <c:ptCount val="33"/>
                <c:pt idx="0" formatCode="0.0">
                  <c:v>114.7</c:v>
                </c:pt>
                <c:pt idx="2">
                  <c:v>140.06</c:v>
                </c:pt>
                <c:pt idx="3">
                  <c:v>143.82</c:v>
                </c:pt>
                <c:pt idx="4">
                  <c:v>155.24</c:v>
                </c:pt>
                <c:pt idx="5">
                  <c:v>145.84</c:v>
                </c:pt>
                <c:pt idx="6">
                  <c:v>118.74</c:v>
                </c:pt>
                <c:pt idx="7">
                  <c:v>108.23</c:v>
                </c:pt>
                <c:pt idx="8">
                  <c:v>95.52</c:v>
                </c:pt>
                <c:pt idx="9">
                  <c:v>134.28</c:v>
                </c:pt>
                <c:pt idx="10">
                  <c:v>118.35</c:v>
                </c:pt>
                <c:pt idx="11">
                  <c:v>117.23</c:v>
                </c:pt>
                <c:pt idx="12">
                  <c:v>105.81</c:v>
                </c:pt>
                <c:pt idx="13">
                  <c:v>134.18</c:v>
                </c:pt>
                <c:pt idx="14">
                  <c:v>104.3</c:v>
                </c:pt>
                <c:pt idx="15">
                  <c:v>51.73</c:v>
                </c:pt>
                <c:pt idx="16">
                  <c:v>66.28</c:v>
                </c:pt>
                <c:pt idx="17">
                  <c:v>85.3</c:v>
                </c:pt>
                <c:pt idx="18">
                  <c:v>83.24</c:v>
                </c:pt>
                <c:pt idx="19">
                  <c:v>82.39</c:v>
                </c:pt>
                <c:pt idx="20">
                  <c:v>90</c:v>
                </c:pt>
                <c:pt idx="21">
                  <c:v>89.09</c:v>
                </c:pt>
                <c:pt idx="22">
                  <c:v>78.790000000000006</c:v>
                </c:pt>
                <c:pt idx="23">
                  <c:v>70.77</c:v>
                </c:pt>
                <c:pt idx="24">
                  <c:v>46.35</c:v>
                </c:pt>
                <c:pt idx="25">
                  <c:v>61.03</c:v>
                </c:pt>
                <c:pt idx="26">
                  <c:v>48.73</c:v>
                </c:pt>
                <c:pt idx="27">
                  <c:v>48.64</c:v>
                </c:pt>
                <c:pt idx="28">
                  <c:v>36.19</c:v>
                </c:pt>
                <c:pt idx="30">
                  <c:v>124.91</c:v>
                </c:pt>
                <c:pt idx="31">
                  <c:v>86.67</c:v>
                </c:pt>
                <c:pt idx="32">
                  <c:v>70.61</c:v>
                </c:pt>
              </c:numCache>
            </c:numRef>
          </c:val>
          <c:extLst>
            <c:ext xmlns:c16="http://schemas.microsoft.com/office/drawing/2014/chart" uri="{C3380CC4-5D6E-409C-BE32-E72D297353CC}">
              <c16:uniqueId val="{00000001-3723-464C-A4DE-A03A6A4AE2B0}"/>
            </c:ext>
          </c:extLst>
        </c:ser>
        <c:ser>
          <c:idx val="2"/>
          <c:order val="2"/>
          <c:tx>
            <c:strRef>
              <c:f>'Figure 6'!$B$54:$B$56</c:f>
              <c:strCache>
                <c:ptCount val="3"/>
                <c:pt idx="0">
                  <c:v>Note: Countries are ranked based on 'Waste generated'.</c:v>
                </c:pt>
                <c:pt idx="1">
                  <c:v>(¹) Break in series.</c:v>
                </c:pt>
                <c:pt idx="2">
                  <c:v>(²) Estimated data.</c:v>
                </c:pt>
              </c:strCache>
            </c:strRef>
          </c:tx>
          <c:invertIfNegative val="0"/>
          <c:cat>
            <c:strRef>
              <c:f>'Figure 6'!$B$64:$B$96</c:f>
              <c:strCache>
                <c:ptCount val="33"/>
                <c:pt idx="0">
                  <c:v>EU</c:v>
                </c:pt>
                <c:pt idx="2">
                  <c:v>Ireland</c:v>
                </c:pt>
                <c:pt idx="3">
                  <c:v>Germany (¹)</c:v>
                </c:pt>
                <c:pt idx="4">
                  <c:v>Luxembourg</c:v>
                </c:pt>
                <c:pt idx="5">
                  <c:v>Italy</c:v>
                </c:pt>
                <c:pt idx="6">
                  <c:v>France</c:v>
                </c:pt>
                <c:pt idx="7">
                  <c:v>Portugal</c:v>
                </c:pt>
                <c:pt idx="8">
                  <c:v>Poland</c:v>
                </c:pt>
                <c:pt idx="9">
                  <c:v>Netherlands</c:v>
                </c:pt>
                <c:pt idx="10">
                  <c:v>Spain</c:v>
                </c:pt>
                <c:pt idx="11">
                  <c:v>Denmark</c:v>
                </c:pt>
                <c:pt idx="12">
                  <c:v>Austria</c:v>
                </c:pt>
                <c:pt idx="13">
                  <c:v>Belgium</c:v>
                </c:pt>
                <c:pt idx="14">
                  <c:v>Estonia (¹)</c:v>
                </c:pt>
                <c:pt idx="15">
                  <c:v>Malta</c:v>
                </c:pt>
                <c:pt idx="16">
                  <c:v>Hungary</c:v>
                </c:pt>
                <c:pt idx="17">
                  <c:v>Latvia</c:v>
                </c:pt>
                <c:pt idx="18">
                  <c:v>Lithuania</c:v>
                </c:pt>
                <c:pt idx="19">
                  <c:v>Sweden</c:v>
                </c:pt>
                <c:pt idx="20">
                  <c:v>Finland</c:v>
                </c:pt>
                <c:pt idx="21">
                  <c:v>Czechia</c:v>
                </c:pt>
                <c:pt idx="22">
                  <c:v>Slovenia</c:v>
                </c:pt>
                <c:pt idx="23">
                  <c:v>Slovakia</c:v>
                </c:pt>
                <c:pt idx="24">
                  <c:v>Romania</c:v>
                </c:pt>
                <c:pt idx="25">
                  <c:v>Cyprus</c:v>
                </c:pt>
                <c:pt idx="26">
                  <c:v>Greece (²)</c:v>
                </c:pt>
                <c:pt idx="27">
                  <c:v>Bulgaria</c:v>
                </c:pt>
                <c:pt idx="28">
                  <c:v>Croatia</c:v>
                </c:pt>
                <c:pt idx="30">
                  <c:v>Liechtenstein</c:v>
                </c:pt>
                <c:pt idx="31">
                  <c:v>Norway</c:v>
                </c:pt>
                <c:pt idx="32">
                  <c:v>Iceland </c:v>
                </c:pt>
              </c:strCache>
            </c:strRef>
          </c:cat>
          <c:val>
            <c:numRef>
              <c:f>'Figure 6'!$B$57</c:f>
              <c:numCache>
                <c:formatCode>General</c:formatCode>
                <c:ptCount val="1"/>
                <c:pt idx="0">
                  <c:v>0</c:v>
                </c:pt>
              </c:numCache>
            </c:numRef>
          </c:val>
          <c:extLst>
            <c:ext xmlns:c16="http://schemas.microsoft.com/office/drawing/2014/chart" uri="{C3380CC4-5D6E-409C-BE32-E72D297353CC}">
              <c16:uniqueId val="{00000000-1BBF-4242-9450-D8EE1745224F}"/>
            </c:ext>
          </c:extLst>
        </c:ser>
        <c:dLbls>
          <c:showLegendKey val="0"/>
          <c:showVal val="0"/>
          <c:showCatName val="0"/>
          <c:showSerName val="0"/>
          <c:showPercent val="0"/>
          <c:showBubbleSize val="0"/>
        </c:dLbls>
        <c:gapWidth val="150"/>
        <c:axId val="394200264"/>
        <c:axId val="394197912"/>
      </c:barChart>
      <c:catAx>
        <c:axId val="394200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394197912"/>
        <c:crosses val="autoZero"/>
        <c:auto val="1"/>
        <c:lblAlgn val="ctr"/>
        <c:lblOffset val="100"/>
        <c:tickLblSkip val="1"/>
        <c:tickMarkSkip val="1"/>
        <c:noMultiLvlLbl val="0"/>
      </c:catAx>
      <c:valAx>
        <c:axId val="394197912"/>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94200264"/>
        <c:crosses val="autoZero"/>
        <c:crossBetween val="between"/>
        <c:majorUnit val="40"/>
      </c:valAx>
      <c:spPr>
        <a:noFill/>
        <a:ln w="25400">
          <a:noFill/>
        </a:ln>
      </c:spPr>
    </c:plotArea>
    <c:legend>
      <c:legendPos val="b"/>
      <c:legendEntry>
        <c:idx val="2"/>
        <c:delete val="1"/>
      </c:legendEntry>
      <c:layout>
        <c:manualLayout>
          <c:xMode val="edge"/>
          <c:yMode val="edge"/>
          <c:x val="0.39230767691522683"/>
          <c:y val="0.74398154383436133"/>
          <c:w val="0.60769230769230764"/>
          <c:h val="0.12893667582342552"/>
        </c:manualLayout>
      </c:layout>
      <c:overlay val="0"/>
      <c:spPr>
        <a:noFill/>
        <a:ln w="25400">
          <a:noFill/>
        </a:ln>
      </c:spPr>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Recovery of packaging waste, 2019</a:t>
            </a:r>
          </a:p>
          <a:p>
            <a:pPr algn="l">
              <a:defRPr sz="1800" b="1">
                <a:latin typeface="Arial"/>
                <a:ea typeface="Arial"/>
                <a:cs typeface="Arial"/>
              </a:defRPr>
            </a:pPr>
            <a:r>
              <a:rPr lang="en-US" sz="1600" b="0"/>
              <a:t>(%)</a:t>
            </a:r>
          </a:p>
        </c:rich>
      </c:tx>
      <c:layout>
        <c:manualLayout>
          <c:xMode val="edge"/>
          <c:yMode val="edge"/>
          <c:x val="5.3333333333333332E-3"/>
          <c:y val="9.3018333217670772E-3"/>
        </c:manualLayout>
      </c:layout>
      <c:overlay val="0"/>
    </c:title>
    <c:autoTitleDeleted val="0"/>
    <c:plotArea>
      <c:layout>
        <c:manualLayout>
          <c:layoutTarget val="inner"/>
          <c:xMode val="edge"/>
          <c:yMode val="edge"/>
          <c:x val="5.5139120951685362E-2"/>
          <c:y val="0.15377747548011078"/>
          <c:w val="0.93019419904151113"/>
          <c:h val="0.32118367961087535"/>
        </c:manualLayout>
      </c:layout>
      <c:barChart>
        <c:barDir val="col"/>
        <c:grouping val="stacked"/>
        <c:varyColors val="0"/>
        <c:ser>
          <c:idx val="0"/>
          <c:order val="0"/>
          <c:tx>
            <c:strRef>
              <c:f>'Figure 7'!$C$42</c:f>
              <c:strCache>
                <c:ptCount val="1"/>
                <c:pt idx="0">
                  <c:v>Recycling</c:v>
                </c:pt>
              </c:strCache>
            </c:strRef>
          </c:tx>
          <c:spPr>
            <a:solidFill>
              <a:srgbClr val="32AFAF">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7'!$B$43:$B$75</c:f>
              <c:strCache>
                <c:ptCount val="33"/>
                <c:pt idx="0">
                  <c:v>EU </c:v>
                </c:pt>
                <c:pt idx="2">
                  <c:v>Belgium</c:v>
                </c:pt>
                <c:pt idx="3">
                  <c:v>Netherlands</c:v>
                </c:pt>
                <c:pt idx="4">
                  <c:v>Luxembourg</c:v>
                </c:pt>
                <c:pt idx="5">
                  <c:v>Czechia</c:v>
                </c:pt>
                <c:pt idx="6">
                  <c:v>Spain</c:v>
                </c:pt>
                <c:pt idx="7">
                  <c:v>Denmark</c:v>
                </c:pt>
                <c:pt idx="8">
                  <c:v>Finland</c:v>
                </c:pt>
                <c:pt idx="9">
                  <c:v>Italy</c:v>
                </c:pt>
                <c:pt idx="10">
                  <c:v>Slovakia</c:v>
                </c:pt>
                <c:pt idx="11">
                  <c:v>Slovenia</c:v>
                </c:pt>
                <c:pt idx="12">
                  <c:v>Estonia (¹)</c:v>
                </c:pt>
                <c:pt idx="13">
                  <c:v>Cyprus</c:v>
                </c:pt>
                <c:pt idx="14">
                  <c:v>Austria</c:v>
                </c:pt>
                <c:pt idx="15">
                  <c:v>France</c:v>
                </c:pt>
                <c:pt idx="16">
                  <c:v>Germany (¹)</c:v>
                </c:pt>
                <c:pt idx="17">
                  <c:v>Portugal</c:v>
                </c:pt>
                <c:pt idx="18">
                  <c:v>Latvia</c:v>
                </c:pt>
                <c:pt idx="19">
                  <c:v>Lithuania</c:v>
                </c:pt>
                <c:pt idx="20">
                  <c:v>Ireland (¹)</c:v>
                </c:pt>
                <c:pt idx="21">
                  <c:v>Sweden</c:v>
                </c:pt>
                <c:pt idx="22">
                  <c:v>Bulgaria </c:v>
                </c:pt>
                <c:pt idx="23">
                  <c:v>Greece (²)</c:v>
                </c:pt>
                <c:pt idx="24">
                  <c:v>Poland</c:v>
                </c:pt>
                <c:pt idx="25">
                  <c:v>Croatia</c:v>
                </c:pt>
                <c:pt idx="26">
                  <c:v>Hungary</c:v>
                </c:pt>
                <c:pt idx="27">
                  <c:v>Romania</c:v>
                </c:pt>
                <c:pt idx="28">
                  <c:v>Malta</c:v>
                </c:pt>
                <c:pt idx="30">
                  <c:v>Liechtenstein</c:v>
                </c:pt>
                <c:pt idx="31">
                  <c:v>Norway</c:v>
                </c:pt>
                <c:pt idx="32">
                  <c:v>Iceland</c:v>
                </c:pt>
              </c:strCache>
            </c:strRef>
          </c:cat>
          <c:val>
            <c:numRef>
              <c:f>'Figure 7'!$C$43:$C$75</c:f>
              <c:numCache>
                <c:formatCode>#,##0.00</c:formatCode>
                <c:ptCount val="33"/>
                <c:pt idx="0" formatCode="0.0">
                  <c:v>64.400000000000006</c:v>
                </c:pt>
                <c:pt idx="2">
                  <c:v>83.5</c:v>
                </c:pt>
                <c:pt idx="3">
                  <c:v>78.8</c:v>
                </c:pt>
                <c:pt idx="4">
                  <c:v>71.5</c:v>
                </c:pt>
                <c:pt idx="5">
                  <c:v>71.2</c:v>
                </c:pt>
                <c:pt idx="6">
                  <c:v>69.599999999999994</c:v>
                </c:pt>
                <c:pt idx="7">
                  <c:v>69.3</c:v>
                </c:pt>
                <c:pt idx="8">
                  <c:v>68.5</c:v>
                </c:pt>
                <c:pt idx="9">
                  <c:v>67.599999999999994</c:v>
                </c:pt>
                <c:pt idx="10">
                  <c:v>67.5</c:v>
                </c:pt>
                <c:pt idx="11">
                  <c:v>67.099999999999994</c:v>
                </c:pt>
                <c:pt idx="12">
                  <c:v>66.2</c:v>
                </c:pt>
                <c:pt idx="13">
                  <c:v>66.099999999999994</c:v>
                </c:pt>
                <c:pt idx="14">
                  <c:v>65.400000000000006</c:v>
                </c:pt>
                <c:pt idx="15">
                  <c:v>63.4</c:v>
                </c:pt>
                <c:pt idx="16">
                  <c:v>63.2</c:v>
                </c:pt>
                <c:pt idx="17">
                  <c:v>62.8</c:v>
                </c:pt>
                <c:pt idx="18">
                  <c:v>62.4</c:v>
                </c:pt>
                <c:pt idx="19">
                  <c:v>61.9</c:v>
                </c:pt>
                <c:pt idx="20">
                  <c:v>61.4</c:v>
                </c:pt>
                <c:pt idx="21">
                  <c:v>61.3</c:v>
                </c:pt>
                <c:pt idx="22">
                  <c:v>61.2</c:v>
                </c:pt>
                <c:pt idx="23">
                  <c:v>60.1</c:v>
                </c:pt>
                <c:pt idx="24">
                  <c:v>55.5</c:v>
                </c:pt>
                <c:pt idx="25">
                  <c:v>48.9</c:v>
                </c:pt>
                <c:pt idx="26">
                  <c:v>46.7</c:v>
                </c:pt>
                <c:pt idx="27">
                  <c:v>44.6</c:v>
                </c:pt>
                <c:pt idx="28">
                  <c:v>33.700000000000003</c:v>
                </c:pt>
                <c:pt idx="30">
                  <c:v>70</c:v>
                </c:pt>
                <c:pt idx="31">
                  <c:v>52.4</c:v>
                </c:pt>
                <c:pt idx="32">
                  <c:v>47.4</c:v>
                </c:pt>
              </c:numCache>
            </c:numRef>
          </c:val>
          <c:extLst>
            <c:ext xmlns:c16="http://schemas.microsoft.com/office/drawing/2014/chart" uri="{C3380CC4-5D6E-409C-BE32-E72D297353CC}">
              <c16:uniqueId val="{00000000-1F7B-4239-8C02-1EE1D9C4D248}"/>
            </c:ext>
          </c:extLst>
        </c:ser>
        <c:ser>
          <c:idx val="1"/>
          <c:order val="1"/>
          <c:tx>
            <c:strRef>
              <c:f>'Figure 7'!$D$42</c:f>
              <c:strCache>
                <c:ptCount val="1"/>
                <c:pt idx="0">
                  <c:v>Recovery - energy recovery from packaging waste</c:v>
                </c:pt>
              </c:strCache>
            </c:strRef>
          </c:tx>
          <c:spPr>
            <a:solidFill>
              <a:srgbClr val="C84B96">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7'!$B$43:$B$75</c:f>
              <c:strCache>
                <c:ptCount val="33"/>
                <c:pt idx="0">
                  <c:v>EU </c:v>
                </c:pt>
                <c:pt idx="2">
                  <c:v>Belgium</c:v>
                </c:pt>
                <c:pt idx="3">
                  <c:v>Netherlands</c:v>
                </c:pt>
                <c:pt idx="4">
                  <c:v>Luxembourg</c:v>
                </c:pt>
                <c:pt idx="5">
                  <c:v>Czechia</c:v>
                </c:pt>
                <c:pt idx="6">
                  <c:v>Spain</c:v>
                </c:pt>
                <c:pt idx="7">
                  <c:v>Denmark</c:v>
                </c:pt>
                <c:pt idx="8">
                  <c:v>Finland</c:v>
                </c:pt>
                <c:pt idx="9">
                  <c:v>Italy</c:v>
                </c:pt>
                <c:pt idx="10">
                  <c:v>Slovakia</c:v>
                </c:pt>
                <c:pt idx="11">
                  <c:v>Slovenia</c:v>
                </c:pt>
                <c:pt idx="12">
                  <c:v>Estonia (¹)</c:v>
                </c:pt>
                <c:pt idx="13">
                  <c:v>Cyprus</c:v>
                </c:pt>
                <c:pt idx="14">
                  <c:v>Austria</c:v>
                </c:pt>
                <c:pt idx="15">
                  <c:v>France</c:v>
                </c:pt>
                <c:pt idx="16">
                  <c:v>Germany (¹)</c:v>
                </c:pt>
                <c:pt idx="17">
                  <c:v>Portugal</c:v>
                </c:pt>
                <c:pt idx="18">
                  <c:v>Latvia</c:v>
                </c:pt>
                <c:pt idx="19">
                  <c:v>Lithuania</c:v>
                </c:pt>
                <c:pt idx="20">
                  <c:v>Ireland (¹)</c:v>
                </c:pt>
                <c:pt idx="21">
                  <c:v>Sweden</c:v>
                </c:pt>
                <c:pt idx="22">
                  <c:v>Bulgaria </c:v>
                </c:pt>
                <c:pt idx="23">
                  <c:v>Greece (²)</c:v>
                </c:pt>
                <c:pt idx="24">
                  <c:v>Poland</c:v>
                </c:pt>
                <c:pt idx="25">
                  <c:v>Croatia</c:v>
                </c:pt>
                <c:pt idx="26">
                  <c:v>Hungary</c:v>
                </c:pt>
                <c:pt idx="27">
                  <c:v>Romania</c:v>
                </c:pt>
                <c:pt idx="28">
                  <c:v>Malta</c:v>
                </c:pt>
                <c:pt idx="30">
                  <c:v>Liechtenstein</c:v>
                </c:pt>
                <c:pt idx="31">
                  <c:v>Norway</c:v>
                </c:pt>
                <c:pt idx="32">
                  <c:v>Iceland</c:v>
                </c:pt>
              </c:strCache>
            </c:strRef>
          </c:cat>
          <c:val>
            <c:numRef>
              <c:f>'Figure 7'!$D$43:$D$75</c:f>
              <c:numCache>
                <c:formatCode>#,##0.00</c:formatCode>
                <c:ptCount val="33"/>
                <c:pt idx="0" formatCode="0.0">
                  <c:v>15.9</c:v>
                </c:pt>
                <c:pt idx="2">
                  <c:v>16</c:v>
                </c:pt>
                <c:pt idx="3">
                  <c:v>16.5</c:v>
                </c:pt>
                <c:pt idx="4">
                  <c:v>22.8</c:v>
                </c:pt>
                <c:pt idx="5">
                  <c:v>4.2</c:v>
                </c:pt>
                <c:pt idx="6">
                  <c:v>5.9</c:v>
                </c:pt>
                <c:pt idx="7">
                  <c:v>17.5</c:v>
                </c:pt>
                <c:pt idx="8">
                  <c:v>46.6</c:v>
                </c:pt>
                <c:pt idx="9">
                  <c:v>11.5</c:v>
                </c:pt>
                <c:pt idx="10">
                  <c:v>1.9</c:v>
                </c:pt>
                <c:pt idx="11">
                  <c:v>12.9</c:v>
                </c:pt>
                <c:pt idx="12">
                  <c:v>28.7</c:v>
                </c:pt>
                <c:pt idx="13">
                  <c:v>5.5</c:v>
                </c:pt>
                <c:pt idx="14">
                  <c:v>29.2</c:v>
                </c:pt>
                <c:pt idx="15">
                  <c:v>14.5</c:v>
                </c:pt>
                <c:pt idx="16">
                  <c:v>31.6</c:v>
                </c:pt>
                <c:pt idx="17">
                  <c:v>9.1</c:v>
                </c:pt>
                <c:pt idx="18">
                  <c:v>3.1</c:v>
                </c:pt>
                <c:pt idx="19">
                  <c:v>8.6</c:v>
                </c:pt>
                <c:pt idx="20">
                  <c:v>32.9</c:v>
                </c:pt>
                <c:pt idx="21">
                  <c:v>1.1000000000000001</c:v>
                </c:pt>
                <c:pt idx="22">
                  <c:v>0.2</c:v>
                </c:pt>
                <c:pt idx="23">
                  <c:v>0</c:v>
                </c:pt>
                <c:pt idx="24">
                  <c:v>4</c:v>
                </c:pt>
                <c:pt idx="25">
                  <c:v>0</c:v>
                </c:pt>
                <c:pt idx="26">
                  <c:v>9.6</c:v>
                </c:pt>
                <c:pt idx="27">
                  <c:v>2.6</c:v>
                </c:pt>
                <c:pt idx="28">
                  <c:v>0</c:v>
                </c:pt>
                <c:pt idx="30">
                  <c:v>23.1</c:v>
                </c:pt>
                <c:pt idx="31">
                  <c:v>44.9</c:v>
                </c:pt>
                <c:pt idx="32">
                  <c:v>0</c:v>
                </c:pt>
              </c:numCache>
            </c:numRef>
          </c:val>
          <c:extLst>
            <c:ext xmlns:c16="http://schemas.microsoft.com/office/drawing/2014/chart" uri="{C3380CC4-5D6E-409C-BE32-E72D297353CC}">
              <c16:uniqueId val="{00000001-1F7B-4239-8C02-1EE1D9C4D248}"/>
            </c:ext>
          </c:extLst>
        </c:ser>
        <c:ser>
          <c:idx val="2"/>
          <c:order val="2"/>
          <c:tx>
            <c:strRef>
              <c:f>'Figure 7'!$E$42</c:f>
              <c:strCache>
                <c:ptCount val="1"/>
                <c:pt idx="0">
                  <c:v>Recovery - other</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7'!$B$43:$B$75</c:f>
              <c:strCache>
                <c:ptCount val="33"/>
                <c:pt idx="0">
                  <c:v>EU </c:v>
                </c:pt>
                <c:pt idx="2">
                  <c:v>Belgium</c:v>
                </c:pt>
                <c:pt idx="3">
                  <c:v>Netherlands</c:v>
                </c:pt>
                <c:pt idx="4">
                  <c:v>Luxembourg</c:v>
                </c:pt>
                <c:pt idx="5">
                  <c:v>Czechia</c:v>
                </c:pt>
                <c:pt idx="6">
                  <c:v>Spain</c:v>
                </c:pt>
                <c:pt idx="7">
                  <c:v>Denmark</c:v>
                </c:pt>
                <c:pt idx="8">
                  <c:v>Finland</c:v>
                </c:pt>
                <c:pt idx="9">
                  <c:v>Italy</c:v>
                </c:pt>
                <c:pt idx="10">
                  <c:v>Slovakia</c:v>
                </c:pt>
                <c:pt idx="11">
                  <c:v>Slovenia</c:v>
                </c:pt>
                <c:pt idx="12">
                  <c:v>Estonia (¹)</c:v>
                </c:pt>
                <c:pt idx="13">
                  <c:v>Cyprus</c:v>
                </c:pt>
                <c:pt idx="14">
                  <c:v>Austria</c:v>
                </c:pt>
                <c:pt idx="15">
                  <c:v>France</c:v>
                </c:pt>
                <c:pt idx="16">
                  <c:v>Germany (¹)</c:v>
                </c:pt>
                <c:pt idx="17">
                  <c:v>Portugal</c:v>
                </c:pt>
                <c:pt idx="18">
                  <c:v>Latvia</c:v>
                </c:pt>
                <c:pt idx="19">
                  <c:v>Lithuania</c:v>
                </c:pt>
                <c:pt idx="20">
                  <c:v>Ireland (¹)</c:v>
                </c:pt>
                <c:pt idx="21">
                  <c:v>Sweden</c:v>
                </c:pt>
                <c:pt idx="22">
                  <c:v>Bulgaria </c:v>
                </c:pt>
                <c:pt idx="23">
                  <c:v>Greece (²)</c:v>
                </c:pt>
                <c:pt idx="24">
                  <c:v>Poland</c:v>
                </c:pt>
                <c:pt idx="25">
                  <c:v>Croatia</c:v>
                </c:pt>
                <c:pt idx="26">
                  <c:v>Hungary</c:v>
                </c:pt>
                <c:pt idx="27">
                  <c:v>Romania</c:v>
                </c:pt>
                <c:pt idx="28">
                  <c:v>Malta</c:v>
                </c:pt>
                <c:pt idx="30">
                  <c:v>Liechtenstein</c:v>
                </c:pt>
                <c:pt idx="31">
                  <c:v>Norway</c:v>
                </c:pt>
                <c:pt idx="32">
                  <c:v>Iceland</c:v>
                </c:pt>
              </c:strCache>
            </c:strRef>
          </c:cat>
          <c:val>
            <c:numRef>
              <c:f>'Figure 7'!$E$43:$E$75</c:f>
              <c:numCache>
                <c:formatCode>#,##0.00</c:formatCode>
                <c:ptCount val="33"/>
                <c:pt idx="0" formatCode="0.0">
                  <c:v>0.1</c:v>
                </c:pt>
                <c:pt idx="2">
                  <c:v>0</c:v>
                </c:pt>
                <c:pt idx="3">
                  <c:v>0</c:v>
                </c:pt>
                <c:pt idx="4">
                  <c:v>0</c:v>
                </c:pt>
                <c:pt idx="5">
                  <c:v>0</c:v>
                </c:pt>
                <c:pt idx="6">
                  <c:v>0</c:v>
                </c:pt>
                <c:pt idx="7">
                  <c:v>0</c:v>
                </c:pt>
                <c:pt idx="8">
                  <c:v>0</c:v>
                </c:pt>
                <c:pt idx="9">
                  <c:v>0</c:v>
                </c:pt>
                <c:pt idx="10">
                  <c:v>0.3</c:v>
                </c:pt>
                <c:pt idx="11">
                  <c:v>0.1</c:v>
                </c:pt>
                <c:pt idx="12">
                  <c:v>5</c:v>
                </c:pt>
                <c:pt idx="13">
                  <c:v>0</c:v>
                </c:pt>
                <c:pt idx="14">
                  <c:v>0.9</c:v>
                </c:pt>
                <c:pt idx="15">
                  <c:v>0</c:v>
                </c:pt>
                <c:pt idx="16">
                  <c:v>0.1</c:v>
                </c:pt>
                <c:pt idx="17">
                  <c:v>0</c:v>
                </c:pt>
                <c:pt idx="18">
                  <c:v>0</c:v>
                </c:pt>
                <c:pt idx="19">
                  <c:v>0</c:v>
                </c:pt>
                <c:pt idx="20">
                  <c:v>0</c:v>
                </c:pt>
                <c:pt idx="21">
                  <c:v>0</c:v>
                </c:pt>
                <c:pt idx="22">
                  <c:v>0</c:v>
                </c:pt>
                <c:pt idx="23">
                  <c:v>0</c:v>
                </c:pt>
                <c:pt idx="24">
                  <c:v>0.4</c:v>
                </c:pt>
                <c:pt idx="25">
                  <c:v>0</c:v>
                </c:pt>
                <c:pt idx="26">
                  <c:v>0</c:v>
                </c:pt>
                <c:pt idx="27">
                  <c:v>0</c:v>
                </c:pt>
                <c:pt idx="28">
                  <c:v>0</c:v>
                </c:pt>
                <c:pt idx="30">
                  <c:v>0</c:v>
                </c:pt>
                <c:pt idx="31">
                  <c:v>0</c:v>
                </c:pt>
                <c:pt idx="32">
                  <c:v>16.3</c:v>
                </c:pt>
              </c:numCache>
            </c:numRef>
          </c:val>
          <c:extLst>
            <c:ext xmlns:c16="http://schemas.microsoft.com/office/drawing/2014/chart" uri="{C3380CC4-5D6E-409C-BE32-E72D297353CC}">
              <c16:uniqueId val="{00000002-1F7B-4239-8C02-1EE1D9C4D248}"/>
            </c:ext>
          </c:extLst>
        </c:ser>
        <c:dLbls>
          <c:showLegendKey val="0"/>
          <c:showVal val="0"/>
          <c:showCatName val="0"/>
          <c:showSerName val="0"/>
          <c:showPercent val="0"/>
          <c:showBubbleSize val="0"/>
        </c:dLbls>
        <c:gapWidth val="55"/>
        <c:overlap val="100"/>
        <c:axId val="394198696"/>
        <c:axId val="394197128"/>
        <c:extLst/>
      </c:barChart>
      <c:catAx>
        <c:axId val="39419869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94197128"/>
        <c:crosses val="autoZero"/>
        <c:auto val="1"/>
        <c:lblAlgn val="ctr"/>
        <c:lblOffset val="100"/>
        <c:tickMarkSkip val="1"/>
        <c:noMultiLvlLbl val="0"/>
      </c:catAx>
      <c:valAx>
        <c:axId val="394197128"/>
        <c:scaling>
          <c:orientation val="minMax"/>
          <c:max val="12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94198696"/>
        <c:crosses val="autoZero"/>
        <c:crossBetween val="between"/>
        <c:majorUnit val="20"/>
      </c:valAx>
    </c:plotArea>
    <c:legend>
      <c:legendPos val="b"/>
      <c:layout>
        <c:manualLayout>
          <c:xMode val="edge"/>
          <c:yMode val="edge"/>
          <c:x val="0.12045673293379623"/>
          <c:y val="0.68448894378696412"/>
          <c:w val="0.7590866141732282"/>
          <c:h val="4.4825315049249366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Recycling rate of packaging waste, 2019</a:t>
            </a:r>
          </a:p>
          <a:p>
            <a:pPr algn="l">
              <a:defRPr sz="1800" b="1">
                <a:latin typeface="Arial"/>
                <a:ea typeface="Arial"/>
                <a:cs typeface="Arial"/>
              </a:defRPr>
            </a:pPr>
            <a:r>
              <a:rPr lang="en-US" sz="1600" b="0"/>
              <a:t>(%)</a:t>
            </a:r>
          </a:p>
        </c:rich>
      </c:tx>
      <c:layout>
        <c:manualLayout>
          <c:xMode val="edge"/>
          <c:yMode val="edge"/>
          <c:x val="5.3333333333333332E-3"/>
          <c:y val="7.0608462869052573E-3"/>
        </c:manualLayout>
      </c:layout>
      <c:overlay val="0"/>
    </c:title>
    <c:autoTitleDeleted val="0"/>
    <c:plotArea>
      <c:layout>
        <c:manualLayout>
          <c:xMode val="edge"/>
          <c:yMode val="edge"/>
          <c:x val="1.4666666666666666E-2"/>
          <c:y val="0.10432400388902519"/>
          <c:w val="0.97066666666666668"/>
          <c:h val="0.68336579979025946"/>
        </c:manualLayout>
      </c:layout>
      <c:barChart>
        <c:barDir val="col"/>
        <c:grouping val="clustered"/>
        <c:varyColors val="0"/>
        <c:ser>
          <c:idx val="0"/>
          <c:order val="0"/>
          <c:tx>
            <c:strRef>
              <c:f>'Figure 8'!$C$54</c:f>
              <c:strCache>
                <c:ptCount val="1"/>
                <c:pt idx="0">
                  <c:v>2019</c:v>
                </c:pt>
              </c:strCache>
            </c:strRef>
          </c:tx>
          <c:spPr>
            <a:solidFill>
              <a:srgbClr val="32AFAF">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8'!$B$55:$B$87</c:f>
              <c:strCache>
                <c:ptCount val="33"/>
                <c:pt idx="0">
                  <c:v>EU</c:v>
                </c:pt>
                <c:pt idx="2">
                  <c:v>Belgium</c:v>
                </c:pt>
                <c:pt idx="3">
                  <c:v>Netherlands</c:v>
                </c:pt>
                <c:pt idx="4">
                  <c:v>Luxembourg</c:v>
                </c:pt>
                <c:pt idx="5">
                  <c:v>Czechia</c:v>
                </c:pt>
                <c:pt idx="6">
                  <c:v>Finland</c:v>
                </c:pt>
                <c:pt idx="7">
                  <c:v>Denmark</c:v>
                </c:pt>
                <c:pt idx="8">
                  <c:v>Spain</c:v>
                </c:pt>
                <c:pt idx="9">
                  <c:v>Italy</c:v>
                </c:pt>
                <c:pt idx="10">
                  <c:v>Slovakia</c:v>
                </c:pt>
                <c:pt idx="11">
                  <c:v>Slovenia</c:v>
                </c:pt>
                <c:pt idx="12">
                  <c:v>Cyprus</c:v>
                </c:pt>
                <c:pt idx="13">
                  <c:v>Estonia (¹)</c:v>
                </c:pt>
                <c:pt idx="14">
                  <c:v>France</c:v>
                </c:pt>
                <c:pt idx="15">
                  <c:v>Austria</c:v>
                </c:pt>
                <c:pt idx="16">
                  <c:v>Sweden</c:v>
                </c:pt>
                <c:pt idx="17">
                  <c:v>Germany (¹)</c:v>
                </c:pt>
                <c:pt idx="18">
                  <c:v>Portugal</c:v>
                </c:pt>
                <c:pt idx="19">
                  <c:v>Ireland</c:v>
                </c:pt>
                <c:pt idx="20">
                  <c:v>Latvia</c:v>
                </c:pt>
                <c:pt idx="21">
                  <c:v>Lithuania</c:v>
                </c:pt>
                <c:pt idx="22">
                  <c:v>Bulgaria</c:v>
                </c:pt>
                <c:pt idx="23">
                  <c:v>Greece (²)</c:v>
                </c:pt>
                <c:pt idx="24">
                  <c:v>Poland</c:v>
                </c:pt>
                <c:pt idx="25">
                  <c:v>Croatia</c:v>
                </c:pt>
                <c:pt idx="26">
                  <c:v>Hungary</c:v>
                </c:pt>
                <c:pt idx="27">
                  <c:v>Romania</c:v>
                </c:pt>
                <c:pt idx="28">
                  <c:v>Malta </c:v>
                </c:pt>
                <c:pt idx="30">
                  <c:v>Liechtenstein</c:v>
                </c:pt>
                <c:pt idx="31">
                  <c:v>Norway</c:v>
                </c:pt>
                <c:pt idx="32">
                  <c:v>Iceland </c:v>
                </c:pt>
              </c:strCache>
            </c:strRef>
          </c:cat>
          <c:val>
            <c:numRef>
              <c:f>'Figure 8'!$C$55:$C$87</c:f>
              <c:numCache>
                <c:formatCode>#,##0.0</c:formatCode>
                <c:ptCount val="33"/>
                <c:pt idx="0" formatCode="0.0">
                  <c:v>64.400000000000006</c:v>
                </c:pt>
                <c:pt idx="2">
                  <c:v>83.5</c:v>
                </c:pt>
                <c:pt idx="3">
                  <c:v>80.7</c:v>
                </c:pt>
                <c:pt idx="4">
                  <c:v>71.5</c:v>
                </c:pt>
                <c:pt idx="5">
                  <c:v>71.2</c:v>
                </c:pt>
                <c:pt idx="6">
                  <c:v>70.599999999999994</c:v>
                </c:pt>
                <c:pt idx="7">
                  <c:v>70.400000000000006</c:v>
                </c:pt>
                <c:pt idx="8">
                  <c:v>69.599999999999994</c:v>
                </c:pt>
                <c:pt idx="9">
                  <c:v>69.599999999999994</c:v>
                </c:pt>
                <c:pt idx="10">
                  <c:v>67.5</c:v>
                </c:pt>
                <c:pt idx="11">
                  <c:v>67.099999999999994</c:v>
                </c:pt>
                <c:pt idx="12">
                  <c:v>66.8</c:v>
                </c:pt>
                <c:pt idx="13">
                  <c:v>66.2</c:v>
                </c:pt>
                <c:pt idx="14">
                  <c:v>65.599999999999994</c:v>
                </c:pt>
                <c:pt idx="15">
                  <c:v>65.400000000000006</c:v>
                </c:pt>
                <c:pt idx="16">
                  <c:v>63.6</c:v>
                </c:pt>
                <c:pt idx="17">
                  <c:v>63.2</c:v>
                </c:pt>
                <c:pt idx="18">
                  <c:v>62.8</c:v>
                </c:pt>
                <c:pt idx="19">
                  <c:v>62.5</c:v>
                </c:pt>
                <c:pt idx="20">
                  <c:v>62.4</c:v>
                </c:pt>
                <c:pt idx="21">
                  <c:v>61.9</c:v>
                </c:pt>
                <c:pt idx="22">
                  <c:v>61.2</c:v>
                </c:pt>
                <c:pt idx="23">
                  <c:v>60.1</c:v>
                </c:pt>
                <c:pt idx="24">
                  <c:v>55.5</c:v>
                </c:pt>
                <c:pt idx="25">
                  <c:v>48.9</c:v>
                </c:pt>
                <c:pt idx="26">
                  <c:v>47.3</c:v>
                </c:pt>
                <c:pt idx="27">
                  <c:v>44.6</c:v>
                </c:pt>
                <c:pt idx="28">
                  <c:v>33.700000000000003</c:v>
                </c:pt>
                <c:pt idx="30">
                  <c:v>70</c:v>
                </c:pt>
                <c:pt idx="31">
                  <c:v>53.9</c:v>
                </c:pt>
                <c:pt idx="32">
                  <c:v>47.4</c:v>
                </c:pt>
              </c:numCache>
            </c:numRef>
          </c:val>
          <c:extLst>
            <c:ext xmlns:c16="http://schemas.microsoft.com/office/drawing/2014/chart" uri="{C3380CC4-5D6E-409C-BE32-E72D297353CC}">
              <c16:uniqueId val="{00000000-E445-4134-A0CB-2F3BD9D3E34F}"/>
            </c:ext>
          </c:extLst>
        </c:ser>
        <c:dLbls>
          <c:showLegendKey val="0"/>
          <c:showVal val="0"/>
          <c:showCatName val="0"/>
          <c:showSerName val="0"/>
          <c:showPercent val="0"/>
          <c:showBubbleSize val="0"/>
        </c:dLbls>
        <c:gapWidth val="150"/>
        <c:axId val="148635768"/>
        <c:axId val="148638512"/>
      </c:barChart>
      <c:lineChart>
        <c:grouping val="standard"/>
        <c:varyColors val="0"/>
        <c:ser>
          <c:idx val="1"/>
          <c:order val="1"/>
          <c:tx>
            <c:strRef>
              <c:f>'Figure 8'!$D$54</c:f>
              <c:strCache>
                <c:ptCount val="1"/>
                <c:pt idx="0">
                  <c:v>Target: 55%</c:v>
                </c:pt>
              </c:strCache>
            </c:strRef>
          </c:tx>
          <c:spPr>
            <a:effectLst/>
          </c:spPr>
          <c:marker>
            <c:symbol val="none"/>
          </c:marker>
          <c:cat>
            <c:strRef>
              <c:f>'Figure 8'!$B$55:$B$87</c:f>
              <c:strCache>
                <c:ptCount val="33"/>
                <c:pt idx="0">
                  <c:v>EU</c:v>
                </c:pt>
                <c:pt idx="2">
                  <c:v>Belgium</c:v>
                </c:pt>
                <c:pt idx="3">
                  <c:v>Netherlands</c:v>
                </c:pt>
                <c:pt idx="4">
                  <c:v>Luxembourg</c:v>
                </c:pt>
                <c:pt idx="5">
                  <c:v>Czechia</c:v>
                </c:pt>
                <c:pt idx="6">
                  <c:v>Finland</c:v>
                </c:pt>
                <c:pt idx="7">
                  <c:v>Denmark</c:v>
                </c:pt>
                <c:pt idx="8">
                  <c:v>Spain</c:v>
                </c:pt>
                <c:pt idx="9">
                  <c:v>Italy</c:v>
                </c:pt>
                <c:pt idx="10">
                  <c:v>Slovakia</c:v>
                </c:pt>
                <c:pt idx="11">
                  <c:v>Slovenia</c:v>
                </c:pt>
                <c:pt idx="12">
                  <c:v>Cyprus</c:v>
                </c:pt>
                <c:pt idx="13">
                  <c:v>Estonia (¹)</c:v>
                </c:pt>
                <c:pt idx="14">
                  <c:v>France</c:v>
                </c:pt>
                <c:pt idx="15">
                  <c:v>Austria</c:v>
                </c:pt>
                <c:pt idx="16">
                  <c:v>Sweden</c:v>
                </c:pt>
                <c:pt idx="17">
                  <c:v>Germany (¹)</c:v>
                </c:pt>
                <c:pt idx="18">
                  <c:v>Portugal</c:v>
                </c:pt>
                <c:pt idx="19">
                  <c:v>Ireland</c:v>
                </c:pt>
                <c:pt idx="20">
                  <c:v>Latvia</c:v>
                </c:pt>
                <c:pt idx="21">
                  <c:v>Lithuania</c:v>
                </c:pt>
                <c:pt idx="22">
                  <c:v>Bulgaria</c:v>
                </c:pt>
                <c:pt idx="23">
                  <c:v>Greece (²)</c:v>
                </c:pt>
                <c:pt idx="24">
                  <c:v>Poland</c:v>
                </c:pt>
                <c:pt idx="25">
                  <c:v>Croatia</c:v>
                </c:pt>
                <c:pt idx="26">
                  <c:v>Hungary</c:v>
                </c:pt>
                <c:pt idx="27">
                  <c:v>Romania</c:v>
                </c:pt>
                <c:pt idx="28">
                  <c:v>Malta </c:v>
                </c:pt>
                <c:pt idx="30">
                  <c:v>Liechtenstein</c:v>
                </c:pt>
                <c:pt idx="31">
                  <c:v>Norway</c:v>
                </c:pt>
                <c:pt idx="32">
                  <c:v>Iceland </c:v>
                </c:pt>
              </c:strCache>
            </c:strRef>
          </c:cat>
          <c:val>
            <c:numRef>
              <c:f>'Figure 8'!$D$55:$D$87</c:f>
              <c:numCache>
                <c:formatCode>#,##0.0</c:formatCode>
                <c:ptCount val="33"/>
                <c:pt idx="0" formatCode="0.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numCache>
            </c:numRef>
          </c:val>
          <c:smooth val="0"/>
          <c:extLst>
            <c:ext xmlns:c16="http://schemas.microsoft.com/office/drawing/2014/chart" uri="{C3380CC4-5D6E-409C-BE32-E72D297353CC}">
              <c16:uniqueId val="{00000001-E445-4134-A0CB-2F3BD9D3E34F}"/>
            </c:ext>
          </c:extLst>
        </c:ser>
        <c:dLbls>
          <c:showLegendKey val="0"/>
          <c:showVal val="0"/>
          <c:showCatName val="0"/>
          <c:showSerName val="0"/>
          <c:showPercent val="0"/>
          <c:showBubbleSize val="0"/>
        </c:dLbls>
        <c:marker val="1"/>
        <c:smooth val="0"/>
        <c:axId val="148635768"/>
        <c:axId val="148638512"/>
      </c:lineChart>
      <c:catAx>
        <c:axId val="148635768"/>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148638512"/>
        <c:crosses val="autoZero"/>
        <c:auto val="1"/>
        <c:lblAlgn val="ctr"/>
        <c:lblOffset val="100"/>
        <c:tickMarkSkip val="1"/>
        <c:noMultiLvlLbl val="0"/>
      </c:catAx>
      <c:valAx>
        <c:axId val="148638512"/>
        <c:scaling>
          <c:orientation val="minMax"/>
          <c:max val="10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48635768"/>
        <c:crosses val="autoZero"/>
        <c:crossBetween val="between"/>
        <c:majorUnit val="20"/>
      </c:valAx>
    </c:plotArea>
    <c:legend>
      <c:legendPos val="b"/>
      <c:layout>
        <c:manualLayout>
          <c:xMode val="edge"/>
          <c:yMode val="edge"/>
          <c:x val="0.38581963254593177"/>
          <c:y val="0.80710713096827413"/>
          <c:w val="0.22836062992125986"/>
          <c:h val="3.40260514649518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Recycling rate of plastic packaging waste, 2019</a:t>
            </a:r>
          </a:p>
          <a:p>
            <a:pPr algn="l">
              <a:defRPr sz="1800" b="1">
                <a:latin typeface="Arial"/>
                <a:ea typeface="Arial"/>
                <a:cs typeface="Arial"/>
              </a:defRPr>
            </a:pPr>
            <a:r>
              <a:rPr lang="en-US" sz="1600" b="0"/>
              <a:t>(%)</a:t>
            </a:r>
          </a:p>
        </c:rich>
      </c:tx>
      <c:layout>
        <c:manualLayout>
          <c:xMode val="edge"/>
          <c:yMode val="edge"/>
          <c:x val="5.3333333333333332E-3"/>
          <c:y val="6.725046602057679E-3"/>
        </c:manualLayout>
      </c:layout>
      <c:overlay val="0"/>
    </c:title>
    <c:autoTitleDeleted val="0"/>
    <c:plotArea>
      <c:layout>
        <c:manualLayout>
          <c:xMode val="edge"/>
          <c:yMode val="edge"/>
          <c:x val="1.4666666666666666E-2"/>
          <c:y val="9.936256354540221E-2"/>
          <c:w val="0.97066666666666668"/>
          <c:h val="0.67498789690185845"/>
        </c:manualLayout>
      </c:layout>
      <c:barChart>
        <c:barDir val="col"/>
        <c:grouping val="clustered"/>
        <c:varyColors val="0"/>
        <c:ser>
          <c:idx val="0"/>
          <c:order val="0"/>
          <c:tx>
            <c:strRef>
              <c:f>'Figure 9'!$C$54</c:f>
              <c:strCache>
                <c:ptCount val="1"/>
                <c:pt idx="0">
                  <c:v>2019</c:v>
                </c:pt>
              </c:strCache>
            </c:strRef>
          </c:tx>
          <c:spPr>
            <a:solidFill>
              <a:srgbClr val="32AFAF">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9'!$B$55:$B$87</c:f>
              <c:strCache>
                <c:ptCount val="33"/>
                <c:pt idx="0">
                  <c:v>EU</c:v>
                </c:pt>
                <c:pt idx="2">
                  <c:v>Lithuania</c:v>
                </c:pt>
                <c:pt idx="3">
                  <c:v>Czechia</c:v>
                </c:pt>
                <c:pt idx="4">
                  <c:v>Netherlands</c:v>
                </c:pt>
                <c:pt idx="5">
                  <c:v>Sweden</c:v>
                </c:pt>
                <c:pt idx="6">
                  <c:v>Slovakia</c:v>
                </c:pt>
                <c:pt idx="7">
                  <c:v>Spain</c:v>
                </c:pt>
                <c:pt idx="8">
                  <c:v>Bulgaria</c:v>
                </c:pt>
                <c:pt idx="9">
                  <c:v>Cyprus (²)  </c:v>
                </c:pt>
                <c:pt idx="10">
                  <c:v>Slovenia </c:v>
                </c:pt>
                <c:pt idx="11">
                  <c:v>Belgium</c:v>
                </c:pt>
                <c:pt idx="12">
                  <c:v>Italy</c:v>
                </c:pt>
                <c:pt idx="13">
                  <c:v>Germany (¹)</c:v>
                </c:pt>
                <c:pt idx="14">
                  <c:v>Finland</c:v>
                </c:pt>
                <c:pt idx="15">
                  <c:v>Estonia</c:v>
                </c:pt>
                <c:pt idx="16">
                  <c:v>Greece (²)</c:v>
                </c:pt>
                <c:pt idx="17">
                  <c:v>Denmark</c:v>
                </c:pt>
                <c:pt idx="18">
                  <c:v>Croatia</c:v>
                </c:pt>
                <c:pt idx="19">
                  <c:v>Portugal</c:v>
                </c:pt>
                <c:pt idx="20">
                  <c:v>Latvia</c:v>
                </c:pt>
                <c:pt idx="21">
                  <c:v>Luxembourg</c:v>
                </c:pt>
                <c:pt idx="22">
                  <c:v>Hungary</c:v>
                </c:pt>
                <c:pt idx="23">
                  <c:v>Poland</c:v>
                </c:pt>
                <c:pt idx="24">
                  <c:v>Romania</c:v>
                </c:pt>
                <c:pt idx="25">
                  <c:v>Austria</c:v>
                </c:pt>
                <c:pt idx="26">
                  <c:v>Ireland (¹)</c:v>
                </c:pt>
                <c:pt idx="27">
                  <c:v>France</c:v>
                </c:pt>
                <c:pt idx="28">
                  <c:v>Malta</c:v>
                </c:pt>
                <c:pt idx="30">
                  <c:v>Norway</c:v>
                </c:pt>
                <c:pt idx="31">
                  <c:v>Iceland</c:v>
                </c:pt>
                <c:pt idx="32">
                  <c:v>Liechtenstein</c:v>
                </c:pt>
              </c:strCache>
            </c:strRef>
          </c:cat>
          <c:val>
            <c:numRef>
              <c:f>'Figure 9'!$C$55:$C$87</c:f>
              <c:numCache>
                <c:formatCode>#,##0.0</c:formatCode>
                <c:ptCount val="33"/>
                <c:pt idx="0" formatCode="0.0">
                  <c:v>40.6</c:v>
                </c:pt>
                <c:pt idx="2">
                  <c:v>69.599999999999994</c:v>
                </c:pt>
                <c:pt idx="3">
                  <c:v>61</c:v>
                </c:pt>
                <c:pt idx="4">
                  <c:v>57.2</c:v>
                </c:pt>
                <c:pt idx="5">
                  <c:v>53.2</c:v>
                </c:pt>
                <c:pt idx="6">
                  <c:v>52.8</c:v>
                </c:pt>
                <c:pt idx="7">
                  <c:v>51.5</c:v>
                </c:pt>
                <c:pt idx="8">
                  <c:v>50.6</c:v>
                </c:pt>
                <c:pt idx="9">
                  <c:v>50.5</c:v>
                </c:pt>
                <c:pt idx="10">
                  <c:v>50.3</c:v>
                </c:pt>
                <c:pt idx="11">
                  <c:v>47.3</c:v>
                </c:pt>
                <c:pt idx="12">
                  <c:v>44.7</c:v>
                </c:pt>
                <c:pt idx="13">
                  <c:v>43.3</c:v>
                </c:pt>
                <c:pt idx="14">
                  <c:v>42</c:v>
                </c:pt>
                <c:pt idx="15">
                  <c:v>40.6</c:v>
                </c:pt>
                <c:pt idx="16">
                  <c:v>37.6</c:v>
                </c:pt>
                <c:pt idx="17">
                  <c:v>37.4</c:v>
                </c:pt>
                <c:pt idx="18">
                  <c:v>35.700000000000003</c:v>
                </c:pt>
                <c:pt idx="19">
                  <c:v>35.6</c:v>
                </c:pt>
                <c:pt idx="20">
                  <c:v>35.4</c:v>
                </c:pt>
                <c:pt idx="21">
                  <c:v>33.4</c:v>
                </c:pt>
                <c:pt idx="22">
                  <c:v>33</c:v>
                </c:pt>
                <c:pt idx="23">
                  <c:v>31.5</c:v>
                </c:pt>
                <c:pt idx="24">
                  <c:v>31.1</c:v>
                </c:pt>
                <c:pt idx="25">
                  <c:v>30.8</c:v>
                </c:pt>
                <c:pt idx="26">
                  <c:v>27.5</c:v>
                </c:pt>
                <c:pt idx="27">
                  <c:v>26.9</c:v>
                </c:pt>
                <c:pt idx="28">
                  <c:v>15.4</c:v>
                </c:pt>
                <c:pt idx="30">
                  <c:v>33.200000000000003</c:v>
                </c:pt>
                <c:pt idx="31">
                  <c:v>25.2</c:v>
                </c:pt>
                <c:pt idx="32">
                  <c:v>26.5</c:v>
                </c:pt>
              </c:numCache>
            </c:numRef>
          </c:val>
          <c:extLst>
            <c:ext xmlns:c16="http://schemas.microsoft.com/office/drawing/2014/chart" uri="{C3380CC4-5D6E-409C-BE32-E72D297353CC}">
              <c16:uniqueId val="{00000000-0B52-4438-8464-1C8F98B115E6}"/>
            </c:ext>
          </c:extLst>
        </c:ser>
        <c:dLbls>
          <c:showLegendKey val="0"/>
          <c:showVal val="0"/>
          <c:showCatName val="0"/>
          <c:showSerName val="0"/>
          <c:showPercent val="0"/>
          <c:showBubbleSize val="0"/>
        </c:dLbls>
        <c:gapWidth val="150"/>
        <c:axId val="148636160"/>
        <c:axId val="148639296"/>
      </c:barChart>
      <c:lineChart>
        <c:grouping val="standard"/>
        <c:varyColors val="0"/>
        <c:ser>
          <c:idx val="1"/>
          <c:order val="1"/>
          <c:tx>
            <c:strRef>
              <c:f>'Figure 9'!$D$54</c:f>
              <c:strCache>
                <c:ptCount val="1"/>
                <c:pt idx="0">
                  <c:v>Target: 22.5%</c:v>
                </c:pt>
              </c:strCache>
            </c:strRef>
          </c:tx>
          <c:spPr>
            <a:effectLst/>
          </c:spPr>
          <c:marker>
            <c:symbol val="none"/>
          </c:marker>
          <c:cat>
            <c:strRef>
              <c:f>'Figure 9'!$B$55:$B$87</c:f>
              <c:strCache>
                <c:ptCount val="33"/>
                <c:pt idx="0">
                  <c:v>EU</c:v>
                </c:pt>
                <c:pt idx="2">
                  <c:v>Lithuania</c:v>
                </c:pt>
                <c:pt idx="3">
                  <c:v>Czechia</c:v>
                </c:pt>
                <c:pt idx="4">
                  <c:v>Netherlands</c:v>
                </c:pt>
                <c:pt idx="5">
                  <c:v>Sweden</c:v>
                </c:pt>
                <c:pt idx="6">
                  <c:v>Slovakia</c:v>
                </c:pt>
                <c:pt idx="7">
                  <c:v>Spain</c:v>
                </c:pt>
                <c:pt idx="8">
                  <c:v>Bulgaria</c:v>
                </c:pt>
                <c:pt idx="9">
                  <c:v>Cyprus (²)  </c:v>
                </c:pt>
                <c:pt idx="10">
                  <c:v>Slovenia </c:v>
                </c:pt>
                <c:pt idx="11">
                  <c:v>Belgium</c:v>
                </c:pt>
                <c:pt idx="12">
                  <c:v>Italy</c:v>
                </c:pt>
                <c:pt idx="13">
                  <c:v>Germany (¹)</c:v>
                </c:pt>
                <c:pt idx="14">
                  <c:v>Finland</c:v>
                </c:pt>
                <c:pt idx="15">
                  <c:v>Estonia</c:v>
                </c:pt>
                <c:pt idx="16">
                  <c:v>Greece (²)</c:v>
                </c:pt>
                <c:pt idx="17">
                  <c:v>Denmark</c:v>
                </c:pt>
                <c:pt idx="18">
                  <c:v>Croatia</c:v>
                </c:pt>
                <c:pt idx="19">
                  <c:v>Portugal</c:v>
                </c:pt>
                <c:pt idx="20">
                  <c:v>Latvia</c:v>
                </c:pt>
                <c:pt idx="21">
                  <c:v>Luxembourg</c:v>
                </c:pt>
                <c:pt idx="22">
                  <c:v>Hungary</c:v>
                </c:pt>
                <c:pt idx="23">
                  <c:v>Poland</c:v>
                </c:pt>
                <c:pt idx="24">
                  <c:v>Romania</c:v>
                </c:pt>
                <c:pt idx="25">
                  <c:v>Austria</c:v>
                </c:pt>
                <c:pt idx="26">
                  <c:v>Ireland (¹)</c:v>
                </c:pt>
                <c:pt idx="27">
                  <c:v>France</c:v>
                </c:pt>
                <c:pt idx="28">
                  <c:v>Malta</c:v>
                </c:pt>
                <c:pt idx="30">
                  <c:v>Norway</c:v>
                </c:pt>
                <c:pt idx="31">
                  <c:v>Iceland</c:v>
                </c:pt>
                <c:pt idx="32">
                  <c:v>Liechtenstein</c:v>
                </c:pt>
              </c:strCache>
            </c:strRef>
          </c:cat>
          <c:val>
            <c:numRef>
              <c:f>'Figure 9'!$D$55:$D$87</c:f>
              <c:numCache>
                <c:formatCode>#,##0.0</c:formatCode>
                <c:ptCount val="33"/>
                <c:pt idx="0" formatCode="0.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pt idx="23">
                  <c:v>22.5</c:v>
                </c:pt>
                <c:pt idx="24">
                  <c:v>22.5</c:v>
                </c:pt>
                <c:pt idx="25">
                  <c:v>22.5</c:v>
                </c:pt>
                <c:pt idx="26">
                  <c:v>22.5</c:v>
                </c:pt>
                <c:pt idx="27">
                  <c:v>22.5</c:v>
                </c:pt>
                <c:pt idx="28">
                  <c:v>22.5</c:v>
                </c:pt>
                <c:pt idx="29">
                  <c:v>22.5</c:v>
                </c:pt>
                <c:pt idx="30">
                  <c:v>22.5</c:v>
                </c:pt>
                <c:pt idx="31">
                  <c:v>22.5</c:v>
                </c:pt>
                <c:pt idx="32">
                  <c:v>22.5</c:v>
                </c:pt>
              </c:numCache>
            </c:numRef>
          </c:val>
          <c:smooth val="0"/>
          <c:extLst>
            <c:ext xmlns:c16="http://schemas.microsoft.com/office/drawing/2014/chart" uri="{C3380CC4-5D6E-409C-BE32-E72D297353CC}">
              <c16:uniqueId val="{00000001-0B52-4438-8464-1C8F98B115E6}"/>
            </c:ext>
          </c:extLst>
        </c:ser>
        <c:dLbls>
          <c:showLegendKey val="0"/>
          <c:showVal val="0"/>
          <c:showCatName val="0"/>
          <c:showSerName val="0"/>
          <c:showPercent val="0"/>
          <c:showBubbleSize val="0"/>
        </c:dLbls>
        <c:marker val="1"/>
        <c:smooth val="0"/>
        <c:axId val="148636160"/>
        <c:axId val="148639296"/>
      </c:lineChart>
      <c:catAx>
        <c:axId val="14863616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148639296"/>
        <c:crosses val="autoZero"/>
        <c:auto val="1"/>
        <c:lblAlgn val="ctr"/>
        <c:lblOffset val="100"/>
        <c:tickMarkSkip val="1"/>
        <c:noMultiLvlLbl val="0"/>
      </c:catAx>
      <c:valAx>
        <c:axId val="148639296"/>
        <c:scaling>
          <c:orientation val="minMax"/>
          <c:max val="10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48636160"/>
        <c:crosses val="autoZero"/>
        <c:crossBetween val="between"/>
        <c:majorUnit val="20"/>
      </c:valAx>
    </c:plotArea>
    <c:legend>
      <c:legendPos val="b"/>
      <c:layout>
        <c:manualLayout>
          <c:xMode val="edge"/>
          <c:yMode val="edge"/>
          <c:x val="0.37781154855643045"/>
          <c:y val="0.79284433860291925"/>
          <c:w val="0.24437679790026245"/>
          <c:h val="3.2407840715947406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Recovery rate of packaging waste, 2019</a:t>
            </a:r>
          </a:p>
          <a:p>
            <a:pPr algn="l">
              <a:defRPr sz="1800" b="1">
                <a:latin typeface="Arial"/>
                <a:ea typeface="Arial"/>
                <a:cs typeface="Arial"/>
              </a:defRPr>
            </a:pPr>
            <a:r>
              <a:rPr lang="en-US" sz="1600" b="0"/>
              <a:t>(%)</a:t>
            </a:r>
          </a:p>
        </c:rich>
      </c:tx>
      <c:layout>
        <c:manualLayout>
          <c:xMode val="edge"/>
          <c:yMode val="edge"/>
          <c:x val="5.3333333333333332E-3"/>
          <c:y val="6.4846844645724969E-3"/>
        </c:manualLayout>
      </c:layout>
      <c:overlay val="0"/>
    </c:title>
    <c:autoTitleDeleted val="0"/>
    <c:plotArea>
      <c:layout>
        <c:manualLayout>
          <c:xMode val="edge"/>
          <c:yMode val="edge"/>
          <c:x val="1.4666666666666666E-2"/>
          <c:y val="9.5811212964058631E-2"/>
          <c:w val="0.97066666666666668"/>
          <c:h val="0.70920300547253745"/>
        </c:manualLayout>
      </c:layout>
      <c:barChart>
        <c:barDir val="col"/>
        <c:grouping val="clustered"/>
        <c:varyColors val="0"/>
        <c:ser>
          <c:idx val="0"/>
          <c:order val="0"/>
          <c:tx>
            <c:strRef>
              <c:f>'Figure 10'!$C$65</c:f>
              <c:strCache>
                <c:ptCount val="1"/>
                <c:pt idx="0">
                  <c:v>2019</c:v>
                </c:pt>
              </c:strCache>
            </c:strRef>
          </c:tx>
          <c:invertIfNegative val="0"/>
          <c:cat>
            <c:strRef>
              <c:f>'Figure 10'!$B$66:$B$98</c:f>
              <c:strCache>
                <c:ptCount val="33"/>
                <c:pt idx="0">
                  <c:v>EU</c:v>
                </c:pt>
                <c:pt idx="2">
                  <c:v>Finland</c:v>
                </c:pt>
                <c:pt idx="3">
                  <c:v>Estonia (¹)</c:v>
                </c:pt>
                <c:pt idx="4">
                  <c:v>Belgium </c:v>
                </c:pt>
                <c:pt idx="5">
                  <c:v>Austria</c:v>
                </c:pt>
                <c:pt idx="6">
                  <c:v>Netherlands</c:v>
                </c:pt>
                <c:pt idx="7">
                  <c:v>Germany (¹)</c:v>
                </c:pt>
                <c:pt idx="8">
                  <c:v>Ireland (¹)</c:v>
                </c:pt>
                <c:pt idx="9">
                  <c:v>Luxembourg</c:v>
                </c:pt>
                <c:pt idx="10">
                  <c:v>Denmark</c:v>
                </c:pt>
                <c:pt idx="11">
                  <c:v>Slovenia</c:v>
                </c:pt>
                <c:pt idx="12">
                  <c:v>Italy</c:v>
                </c:pt>
                <c:pt idx="13">
                  <c:v>France</c:v>
                </c:pt>
                <c:pt idx="14">
                  <c:v>Spain</c:v>
                </c:pt>
                <c:pt idx="15">
                  <c:v>Czechia</c:v>
                </c:pt>
                <c:pt idx="16">
                  <c:v>Portugal</c:v>
                </c:pt>
                <c:pt idx="17">
                  <c:v>Cyprus</c:v>
                </c:pt>
                <c:pt idx="18">
                  <c:v>Lithuania</c:v>
                </c:pt>
                <c:pt idx="19">
                  <c:v>Slovakia</c:v>
                </c:pt>
                <c:pt idx="20">
                  <c:v>Latvia</c:v>
                </c:pt>
                <c:pt idx="21">
                  <c:v>Sweden</c:v>
                </c:pt>
                <c:pt idx="22">
                  <c:v>Bulgaria</c:v>
                </c:pt>
                <c:pt idx="23">
                  <c:v>Greece (²)</c:v>
                </c:pt>
                <c:pt idx="24">
                  <c:v>Poland</c:v>
                </c:pt>
                <c:pt idx="25">
                  <c:v>Hungary</c:v>
                </c:pt>
                <c:pt idx="26">
                  <c:v>Croatia</c:v>
                </c:pt>
                <c:pt idx="27">
                  <c:v>Romania</c:v>
                </c:pt>
                <c:pt idx="28">
                  <c:v>Malta</c:v>
                </c:pt>
                <c:pt idx="30">
                  <c:v>Norway</c:v>
                </c:pt>
                <c:pt idx="31">
                  <c:v>Liechtenstein</c:v>
                </c:pt>
                <c:pt idx="32">
                  <c:v>Iceland </c:v>
                </c:pt>
              </c:strCache>
            </c:strRef>
          </c:cat>
          <c:val>
            <c:numRef>
              <c:f>'Figure 10'!$C$66:$C$98</c:f>
              <c:numCache>
                <c:formatCode>#,##0.0</c:formatCode>
                <c:ptCount val="33"/>
                <c:pt idx="0" formatCode="0.0">
                  <c:v>80.400000000000006</c:v>
                </c:pt>
                <c:pt idx="2">
                  <c:v>115.1</c:v>
                </c:pt>
                <c:pt idx="3">
                  <c:v>99.8</c:v>
                </c:pt>
                <c:pt idx="4">
                  <c:v>99.5</c:v>
                </c:pt>
                <c:pt idx="5">
                  <c:v>95.4</c:v>
                </c:pt>
                <c:pt idx="6">
                  <c:v>95.3</c:v>
                </c:pt>
                <c:pt idx="7">
                  <c:v>94.9</c:v>
                </c:pt>
                <c:pt idx="8">
                  <c:v>94.4</c:v>
                </c:pt>
                <c:pt idx="9">
                  <c:v>94.3</c:v>
                </c:pt>
                <c:pt idx="10">
                  <c:v>86.8</c:v>
                </c:pt>
                <c:pt idx="11">
                  <c:v>80</c:v>
                </c:pt>
                <c:pt idx="12">
                  <c:v>79.099999999999994</c:v>
                </c:pt>
                <c:pt idx="13">
                  <c:v>77.900000000000006</c:v>
                </c:pt>
                <c:pt idx="14">
                  <c:v>75.5</c:v>
                </c:pt>
                <c:pt idx="15">
                  <c:v>75.5</c:v>
                </c:pt>
                <c:pt idx="16">
                  <c:v>72</c:v>
                </c:pt>
                <c:pt idx="17">
                  <c:v>71.599999999999994</c:v>
                </c:pt>
                <c:pt idx="18">
                  <c:v>70.5</c:v>
                </c:pt>
                <c:pt idx="19">
                  <c:v>69.7</c:v>
                </c:pt>
                <c:pt idx="20">
                  <c:v>65.5</c:v>
                </c:pt>
                <c:pt idx="21">
                  <c:v>62.4</c:v>
                </c:pt>
                <c:pt idx="22">
                  <c:v>61.4</c:v>
                </c:pt>
                <c:pt idx="23">
                  <c:v>60.1</c:v>
                </c:pt>
                <c:pt idx="24">
                  <c:v>59.9</c:v>
                </c:pt>
                <c:pt idx="25">
                  <c:v>56.3</c:v>
                </c:pt>
                <c:pt idx="26">
                  <c:v>48.9</c:v>
                </c:pt>
                <c:pt idx="27">
                  <c:v>47.2</c:v>
                </c:pt>
                <c:pt idx="28">
                  <c:v>33.700000000000003</c:v>
                </c:pt>
                <c:pt idx="30">
                  <c:v>62.4</c:v>
                </c:pt>
                <c:pt idx="31">
                  <c:v>95.4</c:v>
                </c:pt>
                <c:pt idx="32">
                  <c:v>95.4</c:v>
                </c:pt>
              </c:numCache>
            </c:numRef>
          </c:val>
          <c:extLst>
            <c:ext xmlns:c16="http://schemas.microsoft.com/office/drawing/2014/chart" uri="{C3380CC4-5D6E-409C-BE32-E72D297353CC}">
              <c16:uniqueId val="{00000000-B0E3-42F0-B773-04B833371A17}"/>
            </c:ext>
          </c:extLst>
        </c:ser>
        <c:dLbls>
          <c:showLegendKey val="0"/>
          <c:showVal val="0"/>
          <c:showCatName val="0"/>
          <c:showSerName val="0"/>
          <c:showPercent val="0"/>
          <c:showBubbleSize val="0"/>
        </c:dLbls>
        <c:gapWidth val="150"/>
        <c:axId val="148637336"/>
        <c:axId val="148637728"/>
      </c:barChart>
      <c:lineChart>
        <c:grouping val="standard"/>
        <c:varyColors val="0"/>
        <c:ser>
          <c:idx val="1"/>
          <c:order val="1"/>
          <c:tx>
            <c:strRef>
              <c:f>'Figure 10'!$D$65</c:f>
              <c:strCache>
                <c:ptCount val="1"/>
                <c:pt idx="0">
                  <c:v>Target: 60%</c:v>
                </c:pt>
              </c:strCache>
            </c:strRef>
          </c:tx>
          <c:marker>
            <c:symbol val="none"/>
          </c:marker>
          <c:cat>
            <c:strRef>
              <c:f>'Figure 10'!$B$66:$B$98</c:f>
              <c:strCache>
                <c:ptCount val="33"/>
                <c:pt idx="0">
                  <c:v>EU</c:v>
                </c:pt>
                <c:pt idx="2">
                  <c:v>Finland</c:v>
                </c:pt>
                <c:pt idx="3">
                  <c:v>Estonia (¹)</c:v>
                </c:pt>
                <c:pt idx="4">
                  <c:v>Belgium </c:v>
                </c:pt>
                <c:pt idx="5">
                  <c:v>Austria</c:v>
                </c:pt>
                <c:pt idx="6">
                  <c:v>Netherlands</c:v>
                </c:pt>
                <c:pt idx="7">
                  <c:v>Germany (¹)</c:v>
                </c:pt>
                <c:pt idx="8">
                  <c:v>Ireland (¹)</c:v>
                </c:pt>
                <c:pt idx="9">
                  <c:v>Luxembourg</c:v>
                </c:pt>
                <c:pt idx="10">
                  <c:v>Denmark</c:v>
                </c:pt>
                <c:pt idx="11">
                  <c:v>Slovenia</c:v>
                </c:pt>
                <c:pt idx="12">
                  <c:v>Italy</c:v>
                </c:pt>
                <c:pt idx="13">
                  <c:v>France</c:v>
                </c:pt>
                <c:pt idx="14">
                  <c:v>Spain</c:v>
                </c:pt>
                <c:pt idx="15">
                  <c:v>Czechia</c:v>
                </c:pt>
                <c:pt idx="16">
                  <c:v>Portugal</c:v>
                </c:pt>
                <c:pt idx="17">
                  <c:v>Cyprus</c:v>
                </c:pt>
                <c:pt idx="18">
                  <c:v>Lithuania</c:v>
                </c:pt>
                <c:pt idx="19">
                  <c:v>Slovakia</c:v>
                </c:pt>
                <c:pt idx="20">
                  <c:v>Latvia</c:v>
                </c:pt>
                <c:pt idx="21">
                  <c:v>Sweden</c:v>
                </c:pt>
                <c:pt idx="22">
                  <c:v>Bulgaria</c:v>
                </c:pt>
                <c:pt idx="23">
                  <c:v>Greece (²)</c:v>
                </c:pt>
                <c:pt idx="24">
                  <c:v>Poland</c:v>
                </c:pt>
                <c:pt idx="25">
                  <c:v>Hungary</c:v>
                </c:pt>
                <c:pt idx="26">
                  <c:v>Croatia</c:v>
                </c:pt>
                <c:pt idx="27">
                  <c:v>Romania</c:v>
                </c:pt>
                <c:pt idx="28">
                  <c:v>Malta</c:v>
                </c:pt>
                <c:pt idx="30">
                  <c:v>Norway</c:v>
                </c:pt>
                <c:pt idx="31">
                  <c:v>Liechtenstein</c:v>
                </c:pt>
                <c:pt idx="32">
                  <c:v>Iceland </c:v>
                </c:pt>
              </c:strCache>
            </c:strRef>
          </c:cat>
          <c:val>
            <c:numRef>
              <c:f>'Figure 10'!$D$66:$D$98</c:f>
              <c:numCache>
                <c:formatCode>#,##0.0</c:formatCode>
                <c:ptCount val="33"/>
                <c:pt idx="0" formatCode="0.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numCache>
            </c:numRef>
          </c:val>
          <c:smooth val="0"/>
          <c:extLst>
            <c:ext xmlns:c16="http://schemas.microsoft.com/office/drawing/2014/chart" uri="{C3380CC4-5D6E-409C-BE32-E72D297353CC}">
              <c16:uniqueId val="{00000001-B0E3-42F0-B773-04B833371A17}"/>
            </c:ext>
          </c:extLst>
        </c:ser>
        <c:dLbls>
          <c:showLegendKey val="0"/>
          <c:showVal val="0"/>
          <c:showCatName val="0"/>
          <c:showSerName val="0"/>
          <c:showPercent val="0"/>
          <c:showBubbleSize val="0"/>
        </c:dLbls>
        <c:marker val="1"/>
        <c:smooth val="0"/>
        <c:axId val="148637336"/>
        <c:axId val="148637728"/>
      </c:lineChart>
      <c:catAx>
        <c:axId val="14863733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148637728"/>
        <c:crosses val="autoZero"/>
        <c:auto val="1"/>
        <c:lblAlgn val="ctr"/>
        <c:lblOffset val="100"/>
        <c:tickMarkSkip val="1"/>
        <c:noMultiLvlLbl val="0"/>
      </c:catAx>
      <c:valAx>
        <c:axId val="148637728"/>
        <c:scaling>
          <c:orientation val="minMax"/>
          <c:max val="12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48637336"/>
        <c:crosses val="autoZero"/>
        <c:crossBetween val="between"/>
        <c:majorUnit val="20"/>
      </c:valAx>
    </c:plotArea>
    <c:legend>
      <c:legendPos val="b"/>
      <c:layout>
        <c:manualLayout>
          <c:xMode val="edge"/>
          <c:yMode val="edge"/>
          <c:x val="0.38581963254593177"/>
          <c:y val="0.82284710071417055"/>
          <c:w val="0.22836062992125986"/>
          <c:h val="3.1249541253252078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74409448818898E-2"/>
          <c:y val="1.9535568769959256E-2"/>
          <c:w val="0.93463398950131238"/>
          <c:h val="0.6795487831736593"/>
        </c:manualLayout>
      </c:layout>
      <c:barChart>
        <c:barDir val="col"/>
        <c:grouping val="clustered"/>
        <c:varyColors val="0"/>
        <c:ser>
          <c:idx val="0"/>
          <c:order val="0"/>
          <c:tx>
            <c:strRef>
              <c:f>'Figure 8 (deleted from SE)'!$B$60:$B$94</c:f>
              <c:strCache>
                <c:ptCount val="35"/>
                <c:pt idx="0">
                  <c:v>EU-28</c:v>
                </c:pt>
                <c:pt idx="2">
                  <c:v>Germany</c:v>
                </c:pt>
                <c:pt idx="3">
                  <c:v>Belgium</c:v>
                </c:pt>
                <c:pt idx="4">
                  <c:v>Austria</c:v>
                </c:pt>
                <c:pt idx="5">
                  <c:v>Netherlands</c:v>
                </c:pt>
                <c:pt idx="6">
                  <c:v>Finland</c:v>
                </c:pt>
                <c:pt idx="7">
                  <c:v>Slovenia</c:v>
                </c:pt>
                <c:pt idx="8">
                  <c:v>Luxembourg</c:v>
                </c:pt>
                <c:pt idx="9">
                  <c:v>Ireland</c:v>
                </c:pt>
                <c:pt idx="10">
                  <c:v>Sweden</c:v>
                </c:pt>
                <c:pt idx="11">
                  <c:v>Denmark</c:v>
                </c:pt>
                <c:pt idx="12">
                  <c:v>Estonia</c:v>
                </c:pt>
                <c:pt idx="13">
                  <c:v>Italy</c:v>
                </c:pt>
                <c:pt idx="14">
                  <c:v>France</c:v>
                </c:pt>
                <c:pt idx="15">
                  <c:v>Czech Republic</c:v>
                </c:pt>
                <c:pt idx="16">
                  <c:v>Spain</c:v>
                </c:pt>
                <c:pt idx="17">
                  <c:v>United Kingdom</c:v>
                </c:pt>
                <c:pt idx="18">
                  <c:v>Slovakia</c:v>
                </c:pt>
                <c:pt idx="19">
                  <c:v>Portugal</c:v>
                </c:pt>
                <c:pt idx="20">
                  <c:v>Hungary</c:v>
                </c:pt>
                <c:pt idx="21">
                  <c:v>Cyprus</c:v>
                </c:pt>
                <c:pt idx="22">
                  <c:v>Lithuania</c:v>
                </c:pt>
                <c:pt idx="23">
                  <c:v>Greece</c:v>
                </c:pt>
                <c:pt idx="25">
                  <c:v>Bulgaria</c:v>
                </c:pt>
                <c:pt idx="26">
                  <c:v>Croatia</c:v>
                </c:pt>
                <c:pt idx="27">
                  <c:v>Romania (¹)</c:v>
                </c:pt>
                <c:pt idx="28">
                  <c:v>Latvia</c:v>
                </c:pt>
                <c:pt idx="29">
                  <c:v>Poland</c:v>
                </c:pt>
                <c:pt idx="30">
                  <c:v>Malta</c:v>
                </c:pt>
                <c:pt idx="32">
                  <c:v>Norway</c:v>
                </c:pt>
                <c:pt idx="33">
                  <c:v>Liechtenstein</c:v>
                </c:pt>
                <c:pt idx="34">
                  <c:v>Iceland (¹)</c:v>
                </c:pt>
              </c:strCache>
            </c:strRef>
          </c:tx>
          <c:spPr>
            <a:solidFill>
              <a:schemeClr val="accent1"/>
            </a:solidFill>
            <a:ln>
              <a:noFill/>
              <a:prstDash val="solid"/>
              <a:round/>
            </a:ln>
            <a:effectLst/>
            <a:extLst>
              <a:ext uri="{91240B29-F687-4F45-9708-019B960494DF}">
                <a14:hiddenLine xmlns:a14="http://schemas.microsoft.com/office/drawing/2010/main">
                  <a:solidFill>
                    <a:srgbClr val="00AFAC"/>
                  </a:solidFill>
                  <a:prstDash val="solid"/>
                  <a:round/>
                </a14:hiddenLine>
              </a:ext>
            </a:extLst>
          </c:spPr>
          <c:invertIfNegative val="0"/>
          <c:cat>
            <c:strRef>
              <c:f>'Figure 8 (deleted from SE)'!$B$60:$B$94</c:f>
              <c:strCache>
                <c:ptCount val="35"/>
                <c:pt idx="0">
                  <c:v>EU-28</c:v>
                </c:pt>
                <c:pt idx="2">
                  <c:v>Germany</c:v>
                </c:pt>
                <c:pt idx="3">
                  <c:v>Belgium</c:v>
                </c:pt>
                <c:pt idx="4">
                  <c:v>Austria</c:v>
                </c:pt>
                <c:pt idx="5">
                  <c:v>Netherlands</c:v>
                </c:pt>
                <c:pt idx="6">
                  <c:v>Finland</c:v>
                </c:pt>
                <c:pt idx="7">
                  <c:v>Slovenia</c:v>
                </c:pt>
                <c:pt idx="8">
                  <c:v>Luxembourg</c:v>
                </c:pt>
                <c:pt idx="9">
                  <c:v>Ireland</c:v>
                </c:pt>
                <c:pt idx="10">
                  <c:v>Sweden</c:v>
                </c:pt>
                <c:pt idx="11">
                  <c:v>Denmark</c:v>
                </c:pt>
                <c:pt idx="12">
                  <c:v>Estonia</c:v>
                </c:pt>
                <c:pt idx="13">
                  <c:v>Italy</c:v>
                </c:pt>
                <c:pt idx="14">
                  <c:v>France</c:v>
                </c:pt>
                <c:pt idx="15">
                  <c:v>Czech Republic</c:v>
                </c:pt>
                <c:pt idx="16">
                  <c:v>Spain</c:v>
                </c:pt>
                <c:pt idx="17">
                  <c:v>United Kingdom</c:v>
                </c:pt>
                <c:pt idx="18">
                  <c:v>Slovakia</c:v>
                </c:pt>
                <c:pt idx="19">
                  <c:v>Portugal</c:v>
                </c:pt>
                <c:pt idx="20">
                  <c:v>Hungary</c:v>
                </c:pt>
                <c:pt idx="21">
                  <c:v>Cyprus</c:v>
                </c:pt>
                <c:pt idx="22">
                  <c:v>Lithuania</c:v>
                </c:pt>
                <c:pt idx="23">
                  <c:v>Greece</c:v>
                </c:pt>
                <c:pt idx="25">
                  <c:v>Bulgaria</c:v>
                </c:pt>
                <c:pt idx="26">
                  <c:v>Croatia</c:v>
                </c:pt>
                <c:pt idx="27">
                  <c:v>Romania (¹)</c:v>
                </c:pt>
                <c:pt idx="28">
                  <c:v>Latvia</c:v>
                </c:pt>
                <c:pt idx="29">
                  <c:v>Poland</c:v>
                </c:pt>
                <c:pt idx="30">
                  <c:v>Malta</c:v>
                </c:pt>
                <c:pt idx="32">
                  <c:v>Norway</c:v>
                </c:pt>
                <c:pt idx="33">
                  <c:v>Liechtenstein</c:v>
                </c:pt>
                <c:pt idx="34">
                  <c:v>Iceland (¹)</c:v>
                </c:pt>
              </c:strCache>
            </c:strRef>
          </c:cat>
          <c:val>
            <c:numRef>
              <c:f>'Figure 8 (deleted from SE)'!$C$60:$C$94</c:f>
              <c:numCache>
                <c:formatCode>0.0</c:formatCode>
                <c:ptCount val="35"/>
                <c:pt idx="0">
                  <c:v>79.2</c:v>
                </c:pt>
                <c:pt idx="2">
                  <c:v>97.7</c:v>
                </c:pt>
                <c:pt idx="3">
                  <c:v>96.6</c:v>
                </c:pt>
                <c:pt idx="4">
                  <c:v>96.1</c:v>
                </c:pt>
                <c:pt idx="5">
                  <c:v>93.9</c:v>
                </c:pt>
                <c:pt idx="6">
                  <c:v>93.2</c:v>
                </c:pt>
                <c:pt idx="7">
                  <c:v>92.5</c:v>
                </c:pt>
                <c:pt idx="8">
                  <c:v>91.8</c:v>
                </c:pt>
                <c:pt idx="9">
                  <c:v>88.1</c:v>
                </c:pt>
                <c:pt idx="10">
                  <c:v>87.4</c:v>
                </c:pt>
                <c:pt idx="11">
                  <c:v>85.6</c:v>
                </c:pt>
                <c:pt idx="12">
                  <c:v>77.7</c:v>
                </c:pt>
                <c:pt idx="13">
                  <c:v>76.5</c:v>
                </c:pt>
                <c:pt idx="14">
                  <c:v>75.400000000000006</c:v>
                </c:pt>
                <c:pt idx="15">
                  <c:v>74.7</c:v>
                </c:pt>
                <c:pt idx="16">
                  <c:v>73.099999999999994</c:v>
                </c:pt>
                <c:pt idx="17">
                  <c:v>72.7</c:v>
                </c:pt>
                <c:pt idx="18">
                  <c:v>69.5</c:v>
                </c:pt>
                <c:pt idx="19">
                  <c:v>64.8</c:v>
                </c:pt>
                <c:pt idx="20">
                  <c:v>60.3</c:v>
                </c:pt>
                <c:pt idx="21">
                  <c:v>56.6</c:v>
                </c:pt>
                <c:pt idx="22">
                  <c:v>53.9</c:v>
                </c:pt>
                <c:pt idx="23">
                  <c:v>52.8</c:v>
                </c:pt>
                <c:pt idx="25">
                  <c:v>66</c:v>
                </c:pt>
                <c:pt idx="26">
                  <c:v>58.8</c:v>
                </c:pt>
                <c:pt idx="27">
                  <c:v>57.4</c:v>
                </c:pt>
                <c:pt idx="28">
                  <c:v>54.5</c:v>
                </c:pt>
                <c:pt idx="29">
                  <c:v>50.4</c:v>
                </c:pt>
                <c:pt idx="30">
                  <c:v>38.200000000000003</c:v>
                </c:pt>
                <c:pt idx="32">
                  <c:v>93.2</c:v>
                </c:pt>
                <c:pt idx="33">
                  <c:v>90.9</c:v>
                </c:pt>
                <c:pt idx="34">
                  <c:v>56.5</c:v>
                </c:pt>
              </c:numCache>
            </c:numRef>
          </c:val>
          <c:extLst>
            <c:ext xmlns:c16="http://schemas.microsoft.com/office/drawing/2014/chart" uri="{C3380CC4-5D6E-409C-BE32-E72D297353CC}">
              <c16:uniqueId val="{00000000-8907-4035-9050-8D1091823472}"/>
            </c:ext>
          </c:extLst>
        </c:ser>
        <c:dLbls>
          <c:showLegendKey val="0"/>
          <c:showVal val="0"/>
          <c:showCatName val="0"/>
          <c:showSerName val="0"/>
          <c:showPercent val="0"/>
          <c:showBubbleSize val="0"/>
        </c:dLbls>
        <c:gapWidth val="82"/>
        <c:overlap val="100"/>
        <c:axId val="394196736"/>
        <c:axId val="610410056"/>
      </c:barChart>
      <c:catAx>
        <c:axId val="39419673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610410056"/>
        <c:crosses val="autoZero"/>
        <c:auto val="1"/>
        <c:lblAlgn val="ctr"/>
        <c:lblOffset val="100"/>
        <c:noMultiLvlLbl val="0"/>
      </c:catAx>
      <c:valAx>
        <c:axId val="610410056"/>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94196736"/>
        <c:crosses val="autoZero"/>
        <c:crossBetween val="between"/>
      </c:valAx>
      <c:spPr>
        <a:solidFill>
          <a:schemeClr val="bg1"/>
        </a:solidFill>
      </c:spPr>
    </c:plotArea>
    <c:plotVisOnly val="1"/>
    <c:dispBlanksAs val="gap"/>
    <c:showDLblsOverMax val="0"/>
  </c:chart>
  <c:spPr>
    <a:ln>
      <a:noFill/>
    </a:ln>
  </c:spPr>
  <c:txPr>
    <a:bodyPr/>
    <a:lstStyle/>
    <a:p>
      <a:pPr>
        <a:defRPr sz="1000">
          <a:latin typeface="Arial"/>
          <a:ea typeface="Arial"/>
          <a:cs typeface="Arial"/>
        </a:defRPr>
      </a:pPr>
      <a:endParaRPr lang="en-US"/>
    </a:p>
  </c:tx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07742782152228E-2"/>
          <c:y val="2.4447472745292367E-2"/>
          <c:w val="0.93630065616797897"/>
          <c:h val="0.67451547186433214"/>
        </c:manualLayout>
      </c:layout>
      <c:barChart>
        <c:barDir val="col"/>
        <c:grouping val="clustered"/>
        <c:varyColors val="0"/>
        <c:ser>
          <c:idx val="0"/>
          <c:order val="0"/>
          <c:spPr>
            <a:solidFill>
              <a:srgbClr val="00AFAC"/>
            </a:solidFill>
            <a:ln>
              <a:solidFill>
                <a:srgbClr val="00AFAC"/>
              </a:solidFill>
              <a:prstDash val="solid"/>
            </a:ln>
          </c:spPr>
          <c:invertIfNegative val="0"/>
          <c:cat>
            <c:strRef>
              <c:f>'Figure 9 (deleted from SE)'!$B$61:$B$95</c:f>
              <c:strCache>
                <c:ptCount val="35"/>
                <c:pt idx="0">
                  <c:v>EU-28</c:v>
                </c:pt>
                <c:pt idx="2">
                  <c:v>Belgium</c:v>
                </c:pt>
                <c:pt idx="3">
                  <c:v>Sweden</c:v>
                </c:pt>
                <c:pt idx="4">
                  <c:v>Germany</c:v>
                </c:pt>
                <c:pt idx="5">
                  <c:v>Netherlands</c:v>
                </c:pt>
                <c:pt idx="6">
                  <c:v>Ireland</c:v>
                </c:pt>
                <c:pt idx="7">
                  <c:v>Czech Republic</c:v>
                </c:pt>
                <c:pt idx="8">
                  <c:v>Slovenia</c:v>
                </c:pt>
                <c:pt idx="9">
                  <c:v>Italy</c:v>
                </c:pt>
                <c:pt idx="10">
                  <c:v>Spain</c:v>
                </c:pt>
                <c:pt idx="11">
                  <c:v>Austria</c:v>
                </c:pt>
                <c:pt idx="12">
                  <c:v>France</c:v>
                </c:pt>
                <c:pt idx="13">
                  <c:v>Slovakia</c:v>
                </c:pt>
                <c:pt idx="14">
                  <c:v>Denmark</c:v>
                </c:pt>
                <c:pt idx="15">
                  <c:v>United Kingdom</c:v>
                </c:pt>
                <c:pt idx="16">
                  <c:v>Luxembourg</c:v>
                </c:pt>
                <c:pt idx="17">
                  <c:v>Portugal</c:v>
                </c:pt>
                <c:pt idx="18">
                  <c:v>Estonia</c:v>
                </c:pt>
                <c:pt idx="19">
                  <c:v>Finland</c:v>
                </c:pt>
                <c:pt idx="20">
                  <c:v>Cyprus</c:v>
                </c:pt>
                <c:pt idx="21">
                  <c:v>Lithuania</c:v>
                </c:pt>
                <c:pt idx="22">
                  <c:v>Greece</c:v>
                </c:pt>
                <c:pt idx="23">
                  <c:v>Hungary</c:v>
                </c:pt>
                <c:pt idx="25">
                  <c:v>Bulgaria</c:v>
                </c:pt>
                <c:pt idx="26">
                  <c:v>Croatia</c:v>
                </c:pt>
                <c:pt idx="27">
                  <c:v>Romania (¹)</c:v>
                </c:pt>
                <c:pt idx="28">
                  <c:v>Latvia</c:v>
                </c:pt>
                <c:pt idx="29">
                  <c:v>Malta</c:v>
                </c:pt>
                <c:pt idx="30">
                  <c:v>Poland</c:v>
                </c:pt>
                <c:pt idx="32">
                  <c:v>Norway</c:v>
                </c:pt>
                <c:pt idx="33">
                  <c:v>Liechtenstein</c:v>
                </c:pt>
                <c:pt idx="34">
                  <c:v>Iceland (¹)</c:v>
                </c:pt>
              </c:strCache>
            </c:strRef>
          </c:cat>
          <c:val>
            <c:numRef>
              <c:f>'Figure 9 (deleted from SE)'!$C$61:$C$95</c:f>
              <c:numCache>
                <c:formatCode>0.0</c:formatCode>
                <c:ptCount val="35"/>
                <c:pt idx="0">
                  <c:v>65.3</c:v>
                </c:pt>
                <c:pt idx="2">
                  <c:v>78.7</c:v>
                </c:pt>
                <c:pt idx="3">
                  <c:v>71.900000000000006</c:v>
                </c:pt>
                <c:pt idx="4">
                  <c:v>71.8</c:v>
                </c:pt>
                <c:pt idx="5">
                  <c:v>70.5</c:v>
                </c:pt>
                <c:pt idx="6">
                  <c:v>70.2</c:v>
                </c:pt>
                <c:pt idx="7">
                  <c:v>69.900000000000006</c:v>
                </c:pt>
                <c:pt idx="8">
                  <c:v>69</c:v>
                </c:pt>
                <c:pt idx="9">
                  <c:v>66.7</c:v>
                </c:pt>
                <c:pt idx="10">
                  <c:v>66.599999999999994</c:v>
                </c:pt>
                <c:pt idx="11">
                  <c:v>66.599999999999994</c:v>
                </c:pt>
                <c:pt idx="12">
                  <c:v>66.400000000000006</c:v>
                </c:pt>
                <c:pt idx="13">
                  <c:v>65.900000000000006</c:v>
                </c:pt>
                <c:pt idx="14">
                  <c:v>64.8</c:v>
                </c:pt>
                <c:pt idx="15">
                  <c:v>64.599999999999994</c:v>
                </c:pt>
                <c:pt idx="16">
                  <c:v>62.8</c:v>
                </c:pt>
                <c:pt idx="17">
                  <c:v>61.5</c:v>
                </c:pt>
                <c:pt idx="18">
                  <c:v>58.4</c:v>
                </c:pt>
                <c:pt idx="19">
                  <c:v>58</c:v>
                </c:pt>
                <c:pt idx="20">
                  <c:v>56.6</c:v>
                </c:pt>
                <c:pt idx="21">
                  <c:v>53.5</c:v>
                </c:pt>
                <c:pt idx="22">
                  <c:v>52.4</c:v>
                </c:pt>
                <c:pt idx="23">
                  <c:v>49.2</c:v>
                </c:pt>
                <c:pt idx="25">
                  <c:v>65.7</c:v>
                </c:pt>
                <c:pt idx="26">
                  <c:v>58.8</c:v>
                </c:pt>
                <c:pt idx="27">
                  <c:v>56.8</c:v>
                </c:pt>
                <c:pt idx="28">
                  <c:v>51</c:v>
                </c:pt>
                <c:pt idx="29">
                  <c:v>38.1</c:v>
                </c:pt>
                <c:pt idx="30">
                  <c:v>36.1</c:v>
                </c:pt>
                <c:pt idx="32">
                  <c:v>54.5</c:v>
                </c:pt>
                <c:pt idx="33">
                  <c:v>50.3</c:v>
                </c:pt>
                <c:pt idx="34">
                  <c:v>41.8</c:v>
                </c:pt>
              </c:numCache>
            </c:numRef>
          </c:val>
          <c:extLst>
            <c:ext xmlns:c16="http://schemas.microsoft.com/office/drawing/2014/chart" uri="{C3380CC4-5D6E-409C-BE32-E72D297353CC}">
              <c16:uniqueId val="{00000000-3A08-44CF-B1E2-E6F27E71ACE7}"/>
            </c:ext>
          </c:extLst>
        </c:ser>
        <c:dLbls>
          <c:showLegendKey val="0"/>
          <c:showVal val="0"/>
          <c:showCatName val="0"/>
          <c:showSerName val="0"/>
          <c:showPercent val="0"/>
          <c:showBubbleSize val="0"/>
        </c:dLbls>
        <c:gapWidth val="82"/>
        <c:axId val="610409272"/>
        <c:axId val="610412016"/>
      </c:barChart>
      <c:catAx>
        <c:axId val="610409272"/>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610412016"/>
        <c:crosses val="autoZero"/>
        <c:auto val="1"/>
        <c:lblAlgn val="ctr"/>
        <c:lblOffset val="100"/>
        <c:noMultiLvlLbl val="0"/>
      </c:catAx>
      <c:valAx>
        <c:axId val="610412016"/>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610409272"/>
        <c:crosses val="autoZero"/>
        <c:crossBetween val="between"/>
      </c:valAx>
      <c:spPr>
        <a:solidFill>
          <a:schemeClr val="bg1"/>
        </a:solidFill>
      </c:spPr>
    </c:plotArea>
    <c:plotVisOnly val="1"/>
    <c:dispBlanksAs val="gap"/>
    <c:showDLblsOverMax val="0"/>
  </c:chart>
  <c:spPr>
    <a:ln>
      <a:noFill/>
    </a:ln>
  </c:spPr>
  <c:txPr>
    <a:bodyPr/>
    <a:lstStyle/>
    <a:p>
      <a:pPr>
        <a:defRPr sz="1000">
          <a:latin typeface="Arial"/>
          <a:ea typeface="Arial"/>
          <a:cs typeface="Arial"/>
        </a:defRPr>
      </a:pPr>
      <a:endParaRPr lang="en-US"/>
    </a:p>
  </c:txPr>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21211</xdr:rowOff>
    </xdr:to>
    <xdr:pic>
      <xdr:nvPicPr>
        <xdr:cNvPr id="2" name="Picture 7">
          <a:extLst>
            <a:ext uri="{FF2B5EF4-FFF2-40B4-BE49-F238E27FC236}">
              <a16:creationId xmlns:a16="http://schemas.microsoft.com/office/drawing/2014/main" id="{F8FFA390-565C-403A-88F2-A6C64DB47D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6" y="200026"/>
          <a:ext cx="0" cy="392685"/>
        </a:xfrm>
        <a:prstGeom prst="rect">
          <a:avLst/>
        </a:prstGeom>
      </xdr:spPr>
    </xdr:pic>
    <xdr:clientData/>
  </xdr:twoCellAnchor>
  <xdr:twoCellAnchor editAs="oneCell">
    <xdr:from>
      <xdr:col>18</xdr:col>
      <xdr:colOff>380999</xdr:colOff>
      <xdr:row>3</xdr:row>
      <xdr:rowOff>47626</xdr:rowOff>
    </xdr:from>
    <xdr:to>
      <xdr:col>19</xdr:col>
      <xdr:colOff>12699</xdr:colOff>
      <xdr:row>8</xdr:row>
      <xdr:rowOff>19058</xdr:rowOff>
    </xdr:to>
    <xdr:pic>
      <xdr:nvPicPr>
        <xdr:cNvPr id="3" name="Picture 8">
          <a:extLst>
            <a:ext uri="{FF2B5EF4-FFF2-40B4-BE49-F238E27FC236}">
              <a16:creationId xmlns:a16="http://schemas.microsoft.com/office/drawing/2014/main" id="{C381B4F3-DDBB-4033-A514-043E680E03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45399" y="473076"/>
          <a:ext cx="0" cy="701682"/>
        </a:xfrm>
        <a:prstGeom prst="rect">
          <a:avLst/>
        </a:prstGeom>
        <a:noFill/>
      </xdr:spPr>
    </xdr:pic>
    <xdr:clientData/>
  </xdr:twoCellAnchor>
  <xdr:twoCellAnchor editAs="oneCell">
    <xdr:from>
      <xdr:col>1</xdr:col>
      <xdr:colOff>47625</xdr:colOff>
      <xdr:row>1</xdr:row>
      <xdr:rowOff>57150</xdr:rowOff>
    </xdr:from>
    <xdr:to>
      <xdr:col>1</xdr:col>
      <xdr:colOff>47625</xdr:colOff>
      <xdr:row>4</xdr:row>
      <xdr:rowOff>30735</xdr:rowOff>
    </xdr:to>
    <xdr:pic>
      <xdr:nvPicPr>
        <xdr:cNvPr id="4" name="Picture 9">
          <a:extLst>
            <a:ext uri="{FF2B5EF4-FFF2-40B4-BE49-F238E27FC236}">
              <a16:creationId xmlns:a16="http://schemas.microsoft.com/office/drawing/2014/main" id="{6FF5A055-2F4B-4AFA-B09A-B21C124702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09550"/>
          <a:ext cx="0" cy="392685"/>
        </a:xfrm>
        <a:prstGeom prst="rect">
          <a:avLst/>
        </a:prstGeom>
      </xdr:spPr>
    </xdr:pic>
    <xdr:clientData/>
  </xdr:twoCellAnchor>
  <xdr:twoCellAnchor editAs="oneCell">
    <xdr:from>
      <xdr:col>18</xdr:col>
      <xdr:colOff>400050</xdr:colOff>
      <xdr:row>3</xdr:row>
      <xdr:rowOff>9525</xdr:rowOff>
    </xdr:from>
    <xdr:to>
      <xdr:col>19</xdr:col>
      <xdr:colOff>0</xdr:colOff>
      <xdr:row>7</xdr:row>
      <xdr:rowOff>133357</xdr:rowOff>
    </xdr:to>
    <xdr:pic>
      <xdr:nvPicPr>
        <xdr:cNvPr id="5" name="Picture 10">
          <a:extLst>
            <a:ext uri="{FF2B5EF4-FFF2-40B4-BE49-F238E27FC236}">
              <a16:creationId xmlns:a16="http://schemas.microsoft.com/office/drawing/2014/main" id="{DC22B54B-E407-4B9C-AB1E-F40D81369D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64450" y="434975"/>
          <a:ext cx="0" cy="708032"/>
        </a:xfrm>
        <a:prstGeom prst="rect">
          <a:avLst/>
        </a:prstGeom>
        <a:noFill/>
      </xdr:spPr>
    </xdr:pic>
    <xdr:clientData/>
  </xdr:twoCellAnchor>
  <xdr:twoCellAnchor editAs="oneCell">
    <xdr:from>
      <xdr:col>1</xdr:col>
      <xdr:colOff>28222</xdr:colOff>
      <xdr:row>1</xdr:row>
      <xdr:rowOff>0</xdr:rowOff>
    </xdr:from>
    <xdr:to>
      <xdr:col>7</xdr:col>
      <xdr:colOff>156280</xdr:colOff>
      <xdr:row>3</xdr:row>
      <xdr:rowOff>117518</xdr:rowOff>
    </xdr:to>
    <xdr:pic>
      <xdr:nvPicPr>
        <xdr:cNvPr id="6" name="Picture 11">
          <a:extLst>
            <a:ext uri="{FF2B5EF4-FFF2-40B4-BE49-F238E27FC236}">
              <a16:creationId xmlns:a16="http://schemas.microsoft.com/office/drawing/2014/main" id="{3385A4C0-63B8-42EB-944A-EBAD35F131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622" y="152400"/>
          <a:ext cx="2756958" cy="390568"/>
        </a:xfrm>
        <a:prstGeom prst="rect">
          <a:avLst/>
        </a:prstGeom>
      </xdr:spPr>
    </xdr:pic>
    <xdr:clientData/>
  </xdr:twoCellAnchor>
  <xdr:twoCellAnchor editAs="oneCell">
    <xdr:from>
      <xdr:col>19</xdr:col>
      <xdr:colOff>105833</xdr:colOff>
      <xdr:row>2</xdr:row>
      <xdr:rowOff>105834</xdr:rowOff>
    </xdr:from>
    <xdr:to>
      <xdr:col>24</xdr:col>
      <xdr:colOff>334556</xdr:colOff>
      <xdr:row>7</xdr:row>
      <xdr:rowOff>73032</xdr:rowOff>
    </xdr:to>
    <xdr:pic>
      <xdr:nvPicPr>
        <xdr:cNvPr id="7" name="Picture 12">
          <a:extLst>
            <a:ext uri="{FF2B5EF4-FFF2-40B4-BE49-F238E27FC236}">
              <a16:creationId xmlns:a16="http://schemas.microsoft.com/office/drawing/2014/main" id="{9228D4C1-DE9A-44D9-B009-8B584D889D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8383" y="385234"/>
          <a:ext cx="2419473" cy="6974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531017</xdr:colOff>
      <xdr:row>3</xdr:row>
      <xdr:rowOff>88109</xdr:rowOff>
    </xdr:from>
    <xdr:ext cx="5143500" cy="5138855"/>
    <xdr:graphicFrame macro="">
      <xdr:nvGraphicFramePr>
        <xdr:cNvPr id="2" name="Chart 1">
          <a:extLst>
            <a:ext uri="{FF2B5EF4-FFF2-40B4-BE49-F238E27FC236}">
              <a16:creationId xmlns:a16="http://schemas.microsoft.com/office/drawing/2014/main" id="{55B8EE7A-C0FC-44AE-8034-EA04DACE4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c:userShapes xmlns:c="http://schemas.openxmlformats.org/drawingml/2006/chart">
  <cdr:absSizeAnchor xmlns:cdr="http://schemas.openxmlformats.org/drawingml/2006/chartDrawing">
    <cdr:from>
      <cdr:x>0.00988</cdr:x>
      <cdr:y>0.91715</cdr:y>
    </cdr:from>
    <cdr:ext cx="3613150" cy="425754"/>
    <cdr:sp macro="" textlink="">
      <cdr:nvSpPr>
        <cdr:cNvPr id="10" name="FootonotesShape">
          <a:extLst xmlns:a="http://schemas.openxmlformats.org/drawingml/2006/main">
            <a:ext uri="{FF2B5EF4-FFF2-40B4-BE49-F238E27FC236}">
              <a16:creationId xmlns:a16="http://schemas.microsoft.com/office/drawing/2014/main" id="{DFF90007-046E-4CE6-B70A-AAA5A38C14E6}"/>
            </a:ext>
          </a:extLst>
        </cdr:cNvPr>
        <cdr:cNvSpPr txBox="1"/>
      </cdr:nvSpPr>
      <cdr:spPr>
        <a:xfrm xmlns:a="http://schemas.openxmlformats.org/drawingml/2006/main">
          <a:off x="50818" y="4713101"/>
          <a:ext cx="3613150" cy="42575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endParaRPr lang="fr-BE" sz="1000">
            <a:latin typeface="Arial" panose="020B0604020202020204" pitchFamily="34" charset="0"/>
          </a:endParaRPr>
        </a:p>
        <a:p xmlns:a="http://schemas.openxmlformats.org/drawingml/2006/main">
          <a:pPr>
            <a:spcBef>
              <a:spcPts val="300"/>
            </a:spcBef>
          </a:pPr>
          <a:r>
            <a:rPr lang="fr-BE" sz="1000" i="1">
              <a:latin typeface="Arial" panose="020B0604020202020204" pitchFamily="34" charset="0"/>
            </a:rPr>
            <a:t>Source:</a:t>
          </a:r>
          <a:r>
            <a:rPr lang="fr-BE" sz="1000">
              <a:latin typeface="Arial" panose="020B0604020202020204" pitchFamily="34" charset="0"/>
            </a:rPr>
            <a:t> Eurostat (online data code: env_waspac)</a:t>
          </a:r>
        </a:p>
      </cdr:txBody>
    </cdr:sp>
  </cdr:absSizeAnchor>
  <cdr:absSizeAnchor xmlns:cdr="http://schemas.openxmlformats.org/drawingml/2006/chartDrawing">
    <cdr:from>
      <cdr:x>0.70247</cdr:x>
      <cdr:y>0.91868</cdr:y>
    </cdr:from>
    <cdr:ext cx="1530358" cy="417915"/>
    <cdr:pic>
      <cdr:nvPicPr>
        <cdr:cNvPr id="12" name="LogoShape">
          <a:extLst xmlns:a="http://schemas.openxmlformats.org/drawingml/2006/main">
            <a:ext uri="{FF2B5EF4-FFF2-40B4-BE49-F238E27FC236}">
              <a16:creationId xmlns:a16="http://schemas.microsoft.com/office/drawing/2014/main" id="{25BDA834-F285-4CA7-81CB-787A7DBF9D7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3613142" y="4720940"/>
          <a:ext cx="1530358" cy="41791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oneCell">
    <xdr:from>
      <xdr:col>0</xdr:col>
      <xdr:colOff>471766</xdr:colOff>
      <xdr:row>4</xdr:row>
      <xdr:rowOff>34460</xdr:rowOff>
    </xdr:from>
    <xdr:to>
      <xdr:col>13</xdr:col>
      <xdr:colOff>452716</xdr:colOff>
      <xdr:row>32</xdr:row>
      <xdr:rowOff>28040</xdr:rowOff>
    </xdr:to>
    <xdr:graphicFrame macro="">
      <xdr:nvGraphicFramePr>
        <xdr:cNvPr id="2" name="Chart 1">
          <a:extLst>
            <a:ext uri="{FF2B5EF4-FFF2-40B4-BE49-F238E27FC236}">
              <a16:creationId xmlns:a16="http://schemas.microsoft.com/office/drawing/2014/main" id="{C31FA7AA-08F1-437F-86BE-F574C6322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0.90353</cdr:y>
    </cdr:from>
    <cdr:ext cx="7994650" cy="484548"/>
    <cdr:sp macro="" textlink="">
      <cdr:nvSpPr>
        <cdr:cNvPr id="3" name="FootonotesShape">
          <a:extLst xmlns:a="http://schemas.openxmlformats.org/drawingml/2006/main">
            <a:ext uri="{FF2B5EF4-FFF2-40B4-BE49-F238E27FC236}">
              <a16:creationId xmlns:a16="http://schemas.microsoft.com/office/drawing/2014/main" id="{297F5D4A-4782-4922-9097-B94231867642}"/>
            </a:ext>
          </a:extLst>
        </cdr:cNvPr>
        <cdr:cNvSpPr txBox="1"/>
      </cdr:nvSpPr>
      <cdr:spPr>
        <a:xfrm xmlns:a="http://schemas.openxmlformats.org/drawingml/2006/main">
          <a:off x="0" y="4538232"/>
          <a:ext cx="7994650" cy="4845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Eurostat estimates between 2009 and 2011.</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env_waspac)</a:t>
          </a:r>
        </a:p>
      </cdr:txBody>
    </cdr:sp>
  </cdr:absSizeAnchor>
  <cdr:absSizeAnchor xmlns:cdr="http://schemas.openxmlformats.org/drawingml/2006/chartDrawing">
    <cdr:from>
      <cdr:x>0.83933</cdr:x>
      <cdr:y>0.91685</cdr:y>
    </cdr:from>
    <cdr:ext cx="1530358" cy="417916"/>
    <cdr:pic>
      <cdr:nvPicPr>
        <cdr:cNvPr id="5" name="LogoShape">
          <a:extLst xmlns:a="http://schemas.openxmlformats.org/drawingml/2006/main">
            <a:ext uri="{FF2B5EF4-FFF2-40B4-BE49-F238E27FC236}">
              <a16:creationId xmlns:a16="http://schemas.microsoft.com/office/drawing/2014/main" id="{1B08FA50-1619-4AD6-B0C4-949DB180E86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608039"/>
          <a:ext cx="1530358" cy="417916"/>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oneCell">
    <xdr:from>
      <xdr:col>0</xdr:col>
      <xdr:colOff>561975</xdr:colOff>
      <xdr:row>3</xdr:row>
      <xdr:rowOff>87313</xdr:rowOff>
    </xdr:from>
    <xdr:to>
      <xdr:col>13</xdr:col>
      <xdr:colOff>1933575</xdr:colOff>
      <xdr:row>38</xdr:row>
      <xdr:rowOff>58015</xdr:rowOff>
    </xdr:to>
    <xdr:graphicFrame macro="">
      <xdr:nvGraphicFramePr>
        <xdr:cNvPr id="2" name="Chart 1">
          <a:extLst>
            <a:ext uri="{FF2B5EF4-FFF2-40B4-BE49-F238E27FC236}">
              <a16:creationId xmlns:a16="http://schemas.microsoft.com/office/drawing/2014/main" id="{2E564310-0F69-442D-AB5D-4AF1DED23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0.92139</cdr:y>
    </cdr:from>
    <cdr:ext cx="7994650" cy="484876"/>
    <cdr:sp macro="" textlink="">
      <cdr:nvSpPr>
        <cdr:cNvPr id="7" name="FootonotesShape">
          <a:extLst xmlns:a="http://schemas.openxmlformats.org/drawingml/2006/main">
            <a:ext uri="{FF2B5EF4-FFF2-40B4-BE49-F238E27FC236}">
              <a16:creationId xmlns:a16="http://schemas.microsoft.com/office/drawing/2014/main" id="{322C42F9-166A-4ACE-9A9A-0C6F14B7D75F}"/>
            </a:ext>
          </a:extLst>
        </cdr:cNvPr>
        <cdr:cNvSpPr txBox="1"/>
      </cdr:nvSpPr>
      <cdr:spPr>
        <a:xfrm xmlns:a="http://schemas.openxmlformats.org/drawingml/2006/main">
          <a:off x="0" y="5683426"/>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Eurostat estimates between 2009 and 2011.</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env_waspac)</a:t>
          </a:r>
        </a:p>
      </cdr:txBody>
    </cdr:sp>
  </cdr:absSizeAnchor>
  <cdr:absSizeAnchor xmlns:cdr="http://schemas.openxmlformats.org/drawingml/2006/chartDrawing">
    <cdr:from>
      <cdr:x>0.83933</cdr:x>
      <cdr:y>0.93451</cdr:y>
    </cdr:from>
    <cdr:ext cx="1530358" cy="417916"/>
    <cdr:pic>
      <cdr:nvPicPr>
        <cdr:cNvPr id="9" name="LogoShape">
          <a:extLst xmlns:a="http://schemas.openxmlformats.org/drawingml/2006/main">
            <a:ext uri="{FF2B5EF4-FFF2-40B4-BE49-F238E27FC236}">
              <a16:creationId xmlns:a16="http://schemas.microsoft.com/office/drawing/2014/main" id="{A4844507-DD91-4E16-8881-43576F58BF4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963111"/>
          <a:ext cx="1530358" cy="417916"/>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0</xdr:col>
      <xdr:colOff>596710</xdr:colOff>
      <xdr:row>3</xdr:row>
      <xdr:rowOff>115422</xdr:rowOff>
    </xdr:from>
    <xdr:to>
      <xdr:col>14</xdr:col>
      <xdr:colOff>568135</xdr:colOff>
      <xdr:row>37</xdr:row>
      <xdr:rowOff>35443</xdr:rowOff>
    </xdr:to>
    <xdr:graphicFrame macro="">
      <xdr:nvGraphicFramePr>
        <xdr:cNvPr id="2" name="Chart 1">
          <a:extLst>
            <a:ext uri="{FF2B5EF4-FFF2-40B4-BE49-F238E27FC236}">
              <a16:creationId xmlns:a16="http://schemas.microsoft.com/office/drawing/2014/main" id="{6B8F2BB5-1A0E-4473-95DB-CEBD034AB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0.0175</cdr:x>
      <cdr:y>0.74827</cdr:y>
    </cdr:from>
    <cdr:to>
      <cdr:x>0.1375</cdr:x>
      <cdr:y>1</cdr:y>
    </cdr:to>
    <cdr:sp macro="" textlink="">
      <cdr:nvSpPr>
        <cdr:cNvPr id="2" name="TextBox 1"/>
        <cdr:cNvSpPr txBox="1"/>
      </cdr:nvSpPr>
      <cdr:spPr>
        <a:xfrm xmlns:a="http://schemas.openxmlformats.org/drawingml/2006/main">
          <a:off x="159986" y="4334640"/>
          <a:ext cx="1097052" cy="133730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absSizeAnchor xmlns:cdr="http://schemas.openxmlformats.org/drawingml/2006/chartDrawing">
    <cdr:from>
      <cdr:x>0</cdr:x>
      <cdr:y>0.90076</cdr:y>
    </cdr:from>
    <cdr:ext cx="7994649" cy="484876"/>
    <cdr:sp macro="" textlink="">
      <cdr:nvSpPr>
        <cdr:cNvPr id="3" name="FootonotesShape">
          <a:extLst xmlns:a="http://schemas.openxmlformats.org/drawingml/2006/main">
            <a:ext uri="{FF2B5EF4-FFF2-40B4-BE49-F238E27FC236}">
              <a16:creationId xmlns:a16="http://schemas.microsoft.com/office/drawing/2014/main" id="{3FD92860-C038-446E-B785-CDD4DF64C8BE}"/>
            </a:ext>
          </a:extLst>
        </cdr:cNvPr>
        <cdr:cNvSpPr txBox="1"/>
      </cdr:nvSpPr>
      <cdr:spPr>
        <a:xfrm xmlns:a="http://schemas.openxmlformats.org/drawingml/2006/main">
          <a:off x="0" y="4400845"/>
          <a:ext cx="7994649"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Eurostat estimates between 2009 and 2011. The y-axis is cut.</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env_waspac)</a:t>
          </a:r>
        </a:p>
      </cdr:txBody>
    </cdr:sp>
  </cdr:absSizeAnchor>
  <cdr:absSizeAnchor xmlns:cdr="http://schemas.openxmlformats.org/drawingml/2006/chartDrawing">
    <cdr:from>
      <cdr:x>0.83933</cdr:x>
      <cdr:y>0.91808</cdr:y>
    </cdr:from>
    <cdr:ext cx="1530358" cy="417914"/>
    <cdr:pic>
      <cdr:nvPicPr>
        <cdr:cNvPr id="7" name="LogoShape">
          <a:extLst xmlns:a="http://schemas.openxmlformats.org/drawingml/2006/main">
            <a:ext uri="{FF2B5EF4-FFF2-40B4-BE49-F238E27FC236}">
              <a16:creationId xmlns:a16="http://schemas.microsoft.com/office/drawing/2014/main" id="{9055FBF9-2BF3-4D78-A6B3-3D211017B3B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683706"/>
          <a:ext cx="1530358" cy="417914"/>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oneCell">
    <xdr:from>
      <xdr:col>0</xdr:col>
      <xdr:colOff>504825</xdr:colOff>
      <xdr:row>3</xdr:row>
      <xdr:rowOff>100012</xdr:rowOff>
    </xdr:from>
    <xdr:to>
      <xdr:col>16</xdr:col>
      <xdr:colOff>501650</xdr:colOff>
      <xdr:row>39</xdr:row>
      <xdr:rowOff>2274</xdr:rowOff>
    </xdr:to>
    <xdr:graphicFrame macro="">
      <xdr:nvGraphicFramePr>
        <xdr:cNvPr id="2" name="Chart 1">
          <a:extLst>
            <a:ext uri="{FF2B5EF4-FFF2-40B4-BE49-F238E27FC236}">
              <a16:creationId xmlns:a16="http://schemas.microsoft.com/office/drawing/2014/main" id="{BC57BA13-D4A7-4088-A76B-261477992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0.92237</cdr:y>
    </cdr:from>
    <cdr:ext cx="7994650" cy="484875"/>
    <cdr:sp macro="" textlink="">
      <cdr:nvSpPr>
        <cdr:cNvPr id="2" name="FootonotesShape">
          <a:extLst xmlns:a="http://schemas.openxmlformats.org/drawingml/2006/main">
            <a:ext uri="{FF2B5EF4-FFF2-40B4-BE49-F238E27FC236}">
              <a16:creationId xmlns:a16="http://schemas.microsoft.com/office/drawing/2014/main" id="{2A3A1256-C116-46EE-8999-9DFC3086B556}"/>
            </a:ext>
          </a:extLst>
        </cdr:cNvPr>
        <cdr:cNvSpPr txBox="1"/>
      </cdr:nvSpPr>
      <cdr:spPr>
        <a:xfrm xmlns:a="http://schemas.openxmlformats.org/drawingml/2006/main">
          <a:off x="0" y="5761037"/>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Eurostat estimates between 2009 and 2011. The y-axis is cut.</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codes: env_waspac and env_waspacr)</a:t>
          </a:r>
        </a:p>
      </cdr:txBody>
    </cdr:sp>
  </cdr:absSizeAnchor>
  <cdr:absSizeAnchor xmlns:cdr="http://schemas.openxmlformats.org/drawingml/2006/chartDrawing">
    <cdr:from>
      <cdr:x>0.83933</cdr:x>
      <cdr:y>0.93526</cdr:y>
    </cdr:from>
    <cdr:ext cx="1530358" cy="417915"/>
    <cdr:pic>
      <cdr:nvPicPr>
        <cdr:cNvPr id="6" name="LogoShape">
          <a:extLst xmlns:a="http://schemas.openxmlformats.org/drawingml/2006/main">
            <a:ext uri="{FF2B5EF4-FFF2-40B4-BE49-F238E27FC236}">
              <a16:creationId xmlns:a16="http://schemas.microsoft.com/office/drawing/2014/main" id="{72CB1393-D03D-4932-B0A3-F6C345DA115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37547"/>
          <a:ext cx="1530358" cy="417915"/>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oneCell">
    <xdr:from>
      <xdr:col>0</xdr:col>
      <xdr:colOff>479424</xdr:colOff>
      <xdr:row>2</xdr:row>
      <xdr:rowOff>79375</xdr:rowOff>
    </xdr:from>
    <xdr:to>
      <xdr:col>12</xdr:col>
      <xdr:colOff>384174</xdr:colOff>
      <xdr:row>52</xdr:row>
      <xdr:rowOff>43638</xdr:rowOff>
    </xdr:to>
    <xdr:graphicFrame macro="">
      <xdr:nvGraphicFramePr>
        <xdr:cNvPr id="2" name="Diagramm 2">
          <a:extLst>
            <a:ext uri="{FF2B5EF4-FFF2-40B4-BE49-F238E27FC236}">
              <a16:creationId xmlns:a16="http://schemas.microsoft.com/office/drawing/2014/main" id="{EF0935E0-B2E2-4520-9983-DF13FE67D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0.88123</cdr:y>
    </cdr:from>
    <cdr:ext cx="7994650" cy="877420"/>
    <cdr:sp macro="" textlink="">
      <cdr:nvSpPr>
        <cdr:cNvPr id="4" name="FootonotesShape">
          <a:extLst xmlns:a="http://schemas.openxmlformats.org/drawingml/2006/main">
            <a:ext uri="{FF2B5EF4-FFF2-40B4-BE49-F238E27FC236}">
              <a16:creationId xmlns:a16="http://schemas.microsoft.com/office/drawing/2014/main" id="{3F2BFD27-063F-449F-A59E-DF87E43BDF39}"/>
            </a:ext>
          </a:extLst>
        </cdr:cNvPr>
        <cdr:cNvSpPr txBox="1"/>
      </cdr:nvSpPr>
      <cdr:spPr>
        <a:xfrm xmlns:a="http://schemas.openxmlformats.org/drawingml/2006/main">
          <a:off x="0" y="6509993"/>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Countries are ranked based on 'Waste generated'.</a:t>
          </a:r>
        </a:p>
        <a:p xmlns:a="http://schemas.openxmlformats.org/drawingml/2006/main">
          <a:pPr>
            <a:spcBef>
              <a:spcPts val="300"/>
            </a:spcBef>
          </a:pPr>
          <a:r>
            <a:rPr lang="fr-BE" sz="1200">
              <a:latin typeface="Arial" panose="020B0604020202020204" pitchFamily="34" charset="0"/>
            </a:rPr>
            <a:t>(¹) Break in series.</a:t>
          </a:r>
        </a:p>
        <a:p xmlns:a="http://schemas.openxmlformats.org/drawingml/2006/main">
          <a:r>
            <a:rPr lang="fr-BE" sz="1200">
              <a:latin typeface="Arial" panose="020B0604020202020204" pitchFamily="34" charset="0"/>
            </a:rPr>
            <a:t>(²) Estimated data.</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env_waspac)</a:t>
          </a:r>
        </a:p>
      </cdr:txBody>
    </cdr:sp>
  </cdr:absSizeAnchor>
  <cdr:absSizeAnchor xmlns:cdr="http://schemas.openxmlformats.org/drawingml/2006/chartDrawing">
    <cdr:from>
      <cdr:x>0.83933</cdr:x>
      <cdr:y>0.94563</cdr:y>
    </cdr:from>
    <cdr:ext cx="1530358" cy="417916"/>
    <cdr:pic>
      <cdr:nvPicPr>
        <cdr:cNvPr id="6" name="LogoShape">
          <a:extLst xmlns:a="http://schemas.openxmlformats.org/drawingml/2006/main">
            <a:ext uri="{FF2B5EF4-FFF2-40B4-BE49-F238E27FC236}">
              <a16:creationId xmlns:a16="http://schemas.microsoft.com/office/drawing/2014/main" id="{68F6829B-DD20-4876-9334-3232DDD79E6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267947"/>
          <a:ext cx="1530358" cy="417916"/>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oneCellAnchor>
    <xdr:from>
      <xdr:col>1</xdr:col>
      <xdr:colOff>0</xdr:colOff>
      <xdr:row>78</xdr:row>
      <xdr:rowOff>0</xdr:rowOff>
    </xdr:from>
    <xdr:ext cx="914400" cy="264560"/>
    <xdr:sp macro="" textlink="">
      <xdr:nvSpPr>
        <xdr:cNvPr id="2" name="Textfeld 1">
          <a:extLst>
            <a:ext uri="{FF2B5EF4-FFF2-40B4-BE49-F238E27FC236}">
              <a16:creationId xmlns:a16="http://schemas.microsoft.com/office/drawing/2014/main" id="{AEDFF87F-C2B1-4D64-8834-94CB5DF11B1D}"/>
            </a:ext>
          </a:extLst>
        </xdr:cNvPr>
        <xdr:cNvSpPr txBox="1"/>
      </xdr:nvSpPr>
      <xdr:spPr>
        <a:xfrm>
          <a:off x="5638800" y="8201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GB"/>
        </a:p>
      </xdr:txBody>
    </xdr:sp>
    <xdr:clientData/>
  </xdr:oneCellAnchor>
  <xdr:oneCellAnchor>
    <xdr:from>
      <xdr:col>1</xdr:col>
      <xdr:colOff>0</xdr:colOff>
      <xdr:row>78</xdr:row>
      <xdr:rowOff>0</xdr:rowOff>
    </xdr:from>
    <xdr:ext cx="914400" cy="264560"/>
    <xdr:sp macro="" textlink="">
      <xdr:nvSpPr>
        <xdr:cNvPr id="3" name="Textfeld 1">
          <a:extLst>
            <a:ext uri="{FF2B5EF4-FFF2-40B4-BE49-F238E27FC236}">
              <a16:creationId xmlns:a16="http://schemas.microsoft.com/office/drawing/2014/main" id="{4419265A-9DA9-4FD8-8A02-5E33615B800A}"/>
            </a:ext>
          </a:extLst>
        </xdr:cNvPr>
        <xdr:cNvSpPr txBox="1"/>
      </xdr:nvSpPr>
      <xdr:spPr>
        <a:xfrm>
          <a:off x="5638800" y="8201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GB"/>
        </a:p>
      </xdr:txBody>
    </xdr:sp>
    <xdr:clientData/>
  </xdr:oneCellAnchor>
  <xdr:oneCellAnchor>
    <xdr:from>
      <xdr:col>1</xdr:col>
      <xdr:colOff>0</xdr:colOff>
      <xdr:row>78</xdr:row>
      <xdr:rowOff>0</xdr:rowOff>
    </xdr:from>
    <xdr:ext cx="885825" cy="264560"/>
    <xdr:sp macro="" textlink="">
      <xdr:nvSpPr>
        <xdr:cNvPr id="4" name="Textfeld 1">
          <a:extLst>
            <a:ext uri="{FF2B5EF4-FFF2-40B4-BE49-F238E27FC236}">
              <a16:creationId xmlns:a16="http://schemas.microsoft.com/office/drawing/2014/main" id="{E94FDAF8-B199-4D61-8D01-34A3C116D85F}"/>
            </a:ext>
          </a:extLst>
        </xdr:cNvPr>
        <xdr:cNvSpPr txBox="1"/>
      </xdr:nvSpPr>
      <xdr:spPr>
        <a:xfrm>
          <a:off x="4019550" y="7896225"/>
          <a:ext cx="885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GB"/>
        </a:p>
      </xdr:txBody>
    </xdr:sp>
    <xdr:clientData/>
  </xdr:oneCellAnchor>
  <xdr:twoCellAnchor editAs="oneCell">
    <xdr:from>
      <xdr:col>0</xdr:col>
      <xdr:colOff>590547</xdr:colOff>
      <xdr:row>3</xdr:row>
      <xdr:rowOff>61912</xdr:rowOff>
    </xdr:from>
    <xdr:to>
      <xdr:col>12</xdr:col>
      <xdr:colOff>257172</xdr:colOff>
      <xdr:row>31</xdr:row>
      <xdr:rowOff>113001</xdr:rowOff>
    </xdr:to>
    <xdr:graphicFrame macro="">
      <xdr:nvGraphicFramePr>
        <xdr:cNvPr id="5" name="Chart 1">
          <a:extLst>
            <a:ext uri="{FF2B5EF4-FFF2-40B4-BE49-F238E27FC236}">
              <a16:creationId xmlns:a16="http://schemas.microsoft.com/office/drawing/2014/main" id="{A37E1912-4CB1-45B4-83B1-DAEAA589C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cdr:x>
      <cdr:y>0.84159</cdr:y>
    </cdr:from>
    <cdr:ext cx="7994649" cy="838947"/>
    <cdr:sp macro="" textlink="">
      <cdr:nvSpPr>
        <cdr:cNvPr id="4" name="FootonotesShape">
          <a:extLst xmlns:a="http://schemas.openxmlformats.org/drawingml/2006/main">
            <a:ext uri="{FF2B5EF4-FFF2-40B4-BE49-F238E27FC236}">
              <a16:creationId xmlns:a16="http://schemas.microsoft.com/office/drawing/2014/main" id="{2666A5AC-6F7D-4FE3-AC74-E31E721173CD}"/>
            </a:ext>
          </a:extLst>
        </cdr:cNvPr>
        <cdr:cNvSpPr txBox="1"/>
      </cdr:nvSpPr>
      <cdr:spPr>
        <a:xfrm xmlns:a="http://schemas.openxmlformats.org/drawingml/2006/main">
          <a:off x="0" y="4457242"/>
          <a:ext cx="7994649"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Countries are ranked based on the share of 'Recycling'.</a:t>
          </a:r>
        </a:p>
        <a:p xmlns:a="http://schemas.openxmlformats.org/drawingml/2006/main">
          <a:pPr>
            <a:spcBef>
              <a:spcPts val="300"/>
            </a:spcBef>
          </a:pPr>
          <a:r>
            <a:rPr lang="fr-BE" sz="1200">
              <a:latin typeface="Arial" panose="020B0604020202020204" pitchFamily="34" charset="0"/>
            </a:rPr>
            <a:t>(¹) Break in series.</a:t>
          </a:r>
        </a:p>
        <a:p xmlns:a="http://schemas.openxmlformats.org/drawingml/2006/main">
          <a:r>
            <a:rPr lang="fr-BE" sz="1200">
              <a:latin typeface="Arial" panose="020B0604020202020204" pitchFamily="34" charset="0"/>
            </a:rPr>
            <a:t>(²) Estimated data.</a:t>
          </a:r>
        </a:p>
        <a:p xmlns:a="http://schemas.openxmlformats.org/drawingml/2006/main">
          <a:r>
            <a:rPr lang="fr-BE" sz="1200" i="1">
              <a:latin typeface="Arial" panose="020B0604020202020204" pitchFamily="34" charset="0"/>
            </a:rPr>
            <a:t>Source:</a:t>
          </a:r>
          <a:r>
            <a:rPr lang="fr-BE" sz="1200">
              <a:latin typeface="Arial" panose="020B0604020202020204" pitchFamily="34" charset="0"/>
            </a:rPr>
            <a:t> Eurostat (online data code: env_waspac)</a:t>
          </a:r>
        </a:p>
      </cdr:txBody>
    </cdr:sp>
  </cdr:absSizeAnchor>
  <cdr:absSizeAnchor xmlns:cdr="http://schemas.openxmlformats.org/drawingml/2006/chartDrawing">
    <cdr:from>
      <cdr:x>0.83933</cdr:x>
      <cdr:y>0.92348</cdr:y>
    </cdr:from>
    <cdr:ext cx="1530358" cy="417916"/>
    <cdr:pic>
      <cdr:nvPicPr>
        <cdr:cNvPr id="6" name="LogoShape">
          <a:extLst xmlns:a="http://schemas.openxmlformats.org/drawingml/2006/main">
            <a:ext uri="{FF2B5EF4-FFF2-40B4-BE49-F238E27FC236}">
              <a16:creationId xmlns:a16="http://schemas.microsoft.com/office/drawing/2014/main" id="{51D604C7-7611-480A-90B8-8205006F2BE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43373"/>
          <a:ext cx="1530358" cy="417916"/>
        </a:xfrm>
        <a:prstGeom xmlns:a="http://schemas.openxmlformats.org/drawingml/2006/main" prst="rect">
          <a:avLst/>
        </a:prstGeom>
      </cdr:spPr>
    </cdr:pic>
  </cdr:absSizeAnchor>
</c:userShapes>
</file>

<file path=xl/drawings/drawing16.xml><?xml version="1.0" encoding="utf-8"?>
<xdr:wsDr xmlns:xdr="http://schemas.openxmlformats.org/drawingml/2006/spreadsheetDrawing" xmlns:a="http://schemas.openxmlformats.org/drawingml/2006/main">
  <xdr:twoCellAnchor editAs="oneCell">
    <xdr:from>
      <xdr:col>0</xdr:col>
      <xdr:colOff>533400</xdr:colOff>
      <xdr:row>4</xdr:row>
      <xdr:rowOff>9527</xdr:rowOff>
    </xdr:from>
    <xdr:to>
      <xdr:col>10</xdr:col>
      <xdr:colOff>501650</xdr:colOff>
      <xdr:row>45</xdr:row>
      <xdr:rowOff>57</xdr:rowOff>
    </xdr:to>
    <xdr:graphicFrame macro="">
      <xdr:nvGraphicFramePr>
        <xdr:cNvPr id="2" name="Chart 1">
          <a:extLst>
            <a:ext uri="{FF2B5EF4-FFF2-40B4-BE49-F238E27FC236}">
              <a16:creationId xmlns:a16="http://schemas.microsoft.com/office/drawing/2014/main" id="{AA623F7D-58A6-48F3-A840-591B971DB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absSizeAnchor xmlns:cdr="http://schemas.openxmlformats.org/drawingml/2006/chartDrawing">
    <cdr:from>
      <cdr:x>0</cdr:x>
      <cdr:y>0.8995</cdr:y>
    </cdr:from>
    <cdr:ext cx="7994649" cy="700384"/>
    <cdr:sp macro="" textlink="">
      <cdr:nvSpPr>
        <cdr:cNvPr id="2" name="FootonotesShape">
          <a:extLst xmlns:a="http://schemas.openxmlformats.org/drawingml/2006/main">
            <a:ext uri="{FF2B5EF4-FFF2-40B4-BE49-F238E27FC236}">
              <a16:creationId xmlns:a16="http://schemas.microsoft.com/office/drawing/2014/main" id="{D89C5A16-D9BB-4FBB-8593-6D83870B61A2}"/>
            </a:ext>
          </a:extLst>
        </cdr:cNvPr>
        <cdr:cNvSpPr txBox="1"/>
      </cdr:nvSpPr>
      <cdr:spPr>
        <a:xfrm xmlns:a="http://schemas.openxmlformats.org/drawingml/2006/main">
          <a:off x="0" y="6268796"/>
          <a:ext cx="7994649" cy="7003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a:latin typeface="Arial" panose="020B0604020202020204" pitchFamily="34" charset="0"/>
            </a:rPr>
            <a:t>(¹) Break in series.</a:t>
          </a:r>
        </a:p>
        <a:p xmlns:a="http://schemas.openxmlformats.org/drawingml/2006/main">
          <a:pPr>
            <a:spcBef>
              <a:spcPts val="300"/>
            </a:spcBef>
          </a:pPr>
          <a:r>
            <a:rPr lang="fr-BE" sz="1200">
              <a:latin typeface="Arial" panose="020B0604020202020204" pitchFamily="34" charset="0"/>
            </a:rPr>
            <a:t>(²) Estimated data.</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env_waspacr)</a:t>
          </a:r>
        </a:p>
      </cdr:txBody>
    </cdr:sp>
  </cdr:absSizeAnchor>
  <cdr:absSizeAnchor xmlns:cdr="http://schemas.openxmlformats.org/drawingml/2006/chartDrawing">
    <cdr:from>
      <cdr:x>0.83933</cdr:x>
      <cdr:y>0.94191</cdr:y>
    </cdr:from>
    <cdr:ext cx="1530358" cy="417915"/>
    <cdr:pic>
      <cdr:nvPicPr>
        <cdr:cNvPr id="6" name="LogoShape">
          <a:extLst xmlns:a="http://schemas.openxmlformats.org/drawingml/2006/main">
            <a:ext uri="{FF2B5EF4-FFF2-40B4-BE49-F238E27FC236}">
              <a16:creationId xmlns:a16="http://schemas.microsoft.com/office/drawing/2014/main" id="{A27F1CE1-90BD-47E0-8600-ADB05BE0344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776690"/>
          <a:ext cx="1530358" cy="417915"/>
        </a:xfrm>
        <a:prstGeom xmlns:a="http://schemas.openxmlformats.org/drawingml/2006/main" prst="rect">
          <a:avLst/>
        </a:prstGeom>
      </cdr:spPr>
    </cdr:pic>
  </cdr:absSizeAnchor>
</c:userShapes>
</file>

<file path=xl/drawings/drawing18.xml><?xml version="1.0" encoding="utf-8"?>
<xdr:wsDr xmlns:xdr="http://schemas.openxmlformats.org/drawingml/2006/spreadsheetDrawing" xmlns:a="http://schemas.openxmlformats.org/drawingml/2006/main">
  <xdr:twoCellAnchor editAs="oneCell">
    <xdr:from>
      <xdr:col>0</xdr:col>
      <xdr:colOff>561975</xdr:colOff>
      <xdr:row>3</xdr:row>
      <xdr:rowOff>66675</xdr:rowOff>
    </xdr:from>
    <xdr:to>
      <xdr:col>10</xdr:col>
      <xdr:colOff>539750</xdr:colOff>
      <xdr:row>45</xdr:row>
      <xdr:rowOff>159276</xdr:rowOff>
    </xdr:to>
    <xdr:graphicFrame macro="">
      <xdr:nvGraphicFramePr>
        <xdr:cNvPr id="2" name="Chart 1">
          <a:extLst>
            <a:ext uri="{FF2B5EF4-FFF2-40B4-BE49-F238E27FC236}">
              <a16:creationId xmlns:a16="http://schemas.microsoft.com/office/drawing/2014/main" id="{F95CE84C-C438-4C78-A778-51DD6E40A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0.00246</cdr:x>
      <cdr:y>0.90331</cdr:y>
    </cdr:from>
    <cdr:ext cx="7994649" cy="700385"/>
    <cdr:sp macro="" textlink="">
      <cdr:nvSpPr>
        <cdr:cNvPr id="12" name="FootonotesShape">
          <a:extLst xmlns:a="http://schemas.openxmlformats.org/drawingml/2006/main">
            <a:ext uri="{FF2B5EF4-FFF2-40B4-BE49-F238E27FC236}">
              <a16:creationId xmlns:a16="http://schemas.microsoft.com/office/drawing/2014/main" id="{E18BD9EF-3F8C-4246-BD93-72F3C8E8939F}"/>
            </a:ext>
          </a:extLst>
        </cdr:cNvPr>
        <cdr:cNvSpPr txBox="1"/>
      </cdr:nvSpPr>
      <cdr:spPr>
        <a:xfrm xmlns:a="http://schemas.openxmlformats.org/drawingml/2006/main">
          <a:off x="24470" y="6599766"/>
          <a:ext cx="7994649" cy="70038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a:latin typeface="Arial" panose="020B0604020202020204" pitchFamily="34" charset="0"/>
            </a:rPr>
            <a:t>(¹) Break in series.</a:t>
          </a:r>
        </a:p>
        <a:p xmlns:a="http://schemas.openxmlformats.org/drawingml/2006/main">
          <a:pPr>
            <a:spcBef>
              <a:spcPts val="300"/>
            </a:spcBef>
          </a:pPr>
          <a:r>
            <a:rPr lang="fr-BE" sz="1200">
              <a:latin typeface="Arial" panose="020B0604020202020204" pitchFamily="34" charset="0"/>
            </a:rPr>
            <a:t>(²) Estimated data.</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env_waspacr)</a:t>
          </a:r>
        </a:p>
      </cdr:txBody>
    </cdr:sp>
  </cdr:absSizeAnchor>
  <cdr:absSizeAnchor xmlns:cdr="http://schemas.openxmlformats.org/drawingml/2006/chartDrawing">
    <cdr:from>
      <cdr:x>0.83933</cdr:x>
      <cdr:y>0.94468</cdr:y>
    </cdr:from>
    <cdr:ext cx="1530358" cy="417915"/>
    <cdr:pic>
      <cdr:nvPicPr>
        <cdr:cNvPr id="14" name="LogoShape">
          <a:extLst xmlns:a="http://schemas.openxmlformats.org/drawingml/2006/main">
            <a:ext uri="{FF2B5EF4-FFF2-40B4-BE49-F238E27FC236}">
              <a16:creationId xmlns:a16="http://schemas.microsoft.com/office/drawing/2014/main" id="{DDFC5D43-759F-4FC5-9A31-168C82C0682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135936"/>
          <a:ext cx="1530358" cy="417915"/>
        </a:xfrm>
        <a:prstGeom xmlns:a="http://schemas.openxmlformats.org/drawingml/2006/main" prst="rect">
          <a:avLst/>
        </a:prstGeom>
      </cdr:spPr>
    </cdr:pic>
  </cdr:absSizeAnchor>
</c:userShapes>
</file>

<file path=xl/drawings/drawing20.xml><?xml version="1.0" encoding="utf-8"?>
<xdr:wsDr xmlns:xdr="http://schemas.openxmlformats.org/drawingml/2006/spreadsheetDrawing" xmlns:a="http://schemas.openxmlformats.org/drawingml/2006/main">
  <xdr:twoCellAnchor editAs="oneCell">
    <xdr:from>
      <xdr:col>1</xdr:col>
      <xdr:colOff>6350</xdr:colOff>
      <xdr:row>3</xdr:row>
      <xdr:rowOff>139700</xdr:rowOff>
    </xdr:from>
    <xdr:to>
      <xdr:col>9</xdr:col>
      <xdr:colOff>1120775</xdr:colOff>
      <xdr:row>55</xdr:row>
      <xdr:rowOff>48743</xdr:rowOff>
    </xdr:to>
    <xdr:graphicFrame macro="">
      <xdr:nvGraphicFramePr>
        <xdr:cNvPr id="2" name="Chart 1">
          <a:extLst>
            <a:ext uri="{FF2B5EF4-FFF2-40B4-BE49-F238E27FC236}">
              <a16:creationId xmlns:a16="http://schemas.microsoft.com/office/drawing/2014/main" id="{24A484D5-B5F5-42BF-B598-7E4FA0FCC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absSizeAnchor xmlns:cdr="http://schemas.openxmlformats.org/drawingml/2006/chartDrawing">
    <cdr:from>
      <cdr:x>0</cdr:x>
      <cdr:y>0.90666</cdr:y>
    </cdr:from>
    <cdr:ext cx="7994649" cy="700384"/>
    <cdr:sp macro="" textlink="">
      <cdr:nvSpPr>
        <cdr:cNvPr id="6" name="FootonotesShape">
          <a:extLst xmlns:a="http://schemas.openxmlformats.org/drawingml/2006/main">
            <a:ext uri="{FF2B5EF4-FFF2-40B4-BE49-F238E27FC236}">
              <a16:creationId xmlns:a16="http://schemas.microsoft.com/office/drawing/2014/main" id="{2C62C46B-EE45-4175-84FC-CD33F9467F41}"/>
            </a:ext>
          </a:extLst>
        </cdr:cNvPr>
        <cdr:cNvSpPr txBox="1"/>
      </cdr:nvSpPr>
      <cdr:spPr>
        <a:xfrm xmlns:a="http://schemas.openxmlformats.org/drawingml/2006/main">
          <a:off x="0" y="6803259"/>
          <a:ext cx="7994649" cy="7003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a:latin typeface="Arial" panose="020B0604020202020204" pitchFamily="34" charset="0"/>
            </a:rPr>
            <a:t>(¹) Break in series.</a:t>
          </a:r>
        </a:p>
        <a:p xmlns:a="http://schemas.openxmlformats.org/drawingml/2006/main">
          <a:pPr>
            <a:spcBef>
              <a:spcPts val="300"/>
            </a:spcBef>
          </a:pPr>
          <a:r>
            <a:rPr lang="fr-BE" sz="1200">
              <a:latin typeface="Arial" panose="020B0604020202020204" pitchFamily="34" charset="0"/>
            </a:rPr>
            <a:t>(²) Estimated data.</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env_waspac)</a:t>
          </a:r>
        </a:p>
      </cdr:txBody>
    </cdr:sp>
  </cdr:absSizeAnchor>
  <cdr:absSizeAnchor xmlns:cdr="http://schemas.openxmlformats.org/drawingml/2006/chartDrawing">
    <cdr:from>
      <cdr:x>0.83933</cdr:x>
      <cdr:y>0.94665</cdr:y>
    </cdr:from>
    <cdr:ext cx="1530358" cy="417916"/>
    <cdr:pic>
      <cdr:nvPicPr>
        <cdr:cNvPr id="8" name="LogoShape">
          <a:extLst xmlns:a="http://schemas.openxmlformats.org/drawingml/2006/main">
            <a:ext uri="{FF2B5EF4-FFF2-40B4-BE49-F238E27FC236}">
              <a16:creationId xmlns:a16="http://schemas.microsoft.com/office/drawing/2014/main" id="{36C571DD-84E4-4D28-9888-099DC8C8997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415927"/>
          <a:ext cx="1530358" cy="417916"/>
        </a:xfrm>
        <a:prstGeom xmlns:a="http://schemas.openxmlformats.org/drawingml/2006/main" prst="rect">
          <a:avLst/>
        </a:prstGeom>
      </cdr:spPr>
    </cdr:pic>
  </cdr:absSizeAnchor>
</c:userShapes>
</file>

<file path=xl/drawings/drawing22.xml><?xml version="1.0" encoding="utf-8"?>
<xdr:wsDr xmlns:xdr="http://schemas.openxmlformats.org/drawingml/2006/spreadsheetDrawing" xmlns:a="http://schemas.openxmlformats.org/drawingml/2006/main">
  <xdr:twoCellAnchor editAs="absolute">
    <xdr:from>
      <xdr:col>0</xdr:col>
      <xdr:colOff>590550</xdr:colOff>
      <xdr:row>4</xdr:row>
      <xdr:rowOff>0</xdr:rowOff>
    </xdr:from>
    <xdr:to>
      <xdr:col>13</xdr:col>
      <xdr:colOff>285750</xdr:colOff>
      <xdr:row>27</xdr:row>
      <xdr:rowOff>127200</xdr:rowOff>
    </xdr:to>
    <xdr:graphicFrame macro="">
      <xdr:nvGraphicFramePr>
        <xdr:cNvPr id="4179101" name="Diagramm 1">
          <a:extLst>
            <a:ext uri="{FF2B5EF4-FFF2-40B4-BE49-F238E27FC236}">
              <a16:creationId xmlns:a16="http://schemas.microsoft.com/office/drawing/2014/main" id="{00000000-0008-0000-0B00-00009DC43F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0.72336</cdr:x>
      <cdr:y>0.15742</cdr:y>
    </cdr:from>
    <cdr:to>
      <cdr:x>0.87686</cdr:x>
      <cdr:y>0.36115</cdr:y>
    </cdr:to>
    <cdr:grpSp>
      <cdr:nvGrpSpPr>
        <cdr:cNvPr id="20" name="Group 19">
          <a:extLst xmlns:a="http://schemas.openxmlformats.org/drawingml/2006/main">
            <a:ext uri="{FF2B5EF4-FFF2-40B4-BE49-F238E27FC236}">
              <a16:creationId xmlns:a16="http://schemas.microsoft.com/office/drawing/2014/main" id="{44D67603-10AA-4708-85B0-FA6708E57DC5}"/>
            </a:ext>
          </a:extLst>
        </cdr:cNvPr>
        <cdr:cNvGrpSpPr/>
      </cdr:nvGrpSpPr>
      <cdr:grpSpPr>
        <a:xfrm xmlns:a="http://schemas.openxmlformats.org/drawingml/2006/main">
          <a:off x="5512003" y="571812"/>
          <a:ext cx="1169670" cy="740029"/>
          <a:chOff x="5529409" y="564231"/>
          <a:chExt cx="1173340" cy="730230"/>
        </a:xfrm>
      </cdr:grpSpPr>
      <cdr:cxnSp macro="">
        <cdr:nvCxnSpPr>
          <cdr:cNvPr id="5" name="Gerade Verbindung 4">
            <a:extLst xmlns:a="http://schemas.openxmlformats.org/drawingml/2006/main">
              <a:ext uri="{FF2B5EF4-FFF2-40B4-BE49-F238E27FC236}">
                <a16:creationId xmlns:a16="http://schemas.microsoft.com/office/drawing/2014/main" id="{72849CE4-483C-497D-B925-B5485E66DB97}"/>
              </a:ext>
            </a:extLst>
          </cdr:cNvPr>
          <cdr:cNvCxnSpPr/>
        </cdr:nvCxnSpPr>
        <cdr:spPr>
          <a:xfrm xmlns:a="http://schemas.openxmlformats.org/drawingml/2006/main" flipV="1">
            <a:off x="5529409" y="1291235"/>
            <a:ext cx="1173340" cy="3226"/>
          </a:xfrm>
          <a:prstGeom xmlns:a="http://schemas.openxmlformats.org/drawingml/2006/main" prst="line">
            <a:avLst/>
          </a:prstGeom>
          <a:ln xmlns:a="http://schemas.openxmlformats.org/drawingml/2006/main" w="22225">
            <a:solidFill>
              <a:schemeClr val="accent2"/>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sp macro="" textlink="">
        <cdr:nvSpPr>
          <cdr:cNvPr id="7" name="Textfeld 1"/>
          <cdr:cNvSpPr txBox="1"/>
        </cdr:nvSpPr>
        <cdr:spPr>
          <a:xfrm xmlns:a="http://schemas.openxmlformats.org/drawingml/2006/main">
            <a:off x="5651960" y="564231"/>
            <a:ext cx="934303" cy="210671"/>
          </a:xfrm>
          <a:prstGeom xmlns:a="http://schemas.openxmlformats.org/drawingml/2006/main" prst="rect">
            <a:avLst/>
          </a:prstGeom>
          <a:ln xmlns:a="http://schemas.openxmlformats.org/drawingml/2006/main" w="22225">
            <a:solidFill>
              <a:schemeClr val="accent2"/>
            </a:solidFill>
          </a:ln>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wrap="none" rtlCol="0" anchor="ctr"/>
          <a:lstStyle xmlns:a="http://schemas.openxmlformats.org/drawingml/2006/main"/>
          <a:p xmlns:a="http://schemas.openxmlformats.org/drawingml/2006/main">
            <a:pPr algn="ctr" rtl="0">
              <a:defRPr sz="1000"/>
            </a:pPr>
            <a:r>
              <a:rPr lang="en-GB" sz="1200" b="1" i="0" u="none" strike="noStrike" baseline="0">
                <a:solidFill>
                  <a:schemeClr val="accent2"/>
                </a:solidFill>
                <a:latin typeface="Calibri"/>
              </a:rPr>
              <a:t>2001 target</a:t>
            </a:r>
          </a:p>
        </cdr:txBody>
      </cdr:sp>
      <cdr:cxnSp macro="">
        <cdr:nvCxnSpPr>
          <cdr:cNvPr id="6" name="Gerade Verbindung 5">
            <a:extLst xmlns:a="http://schemas.openxmlformats.org/drawingml/2006/main">
              <a:ext uri="{FF2B5EF4-FFF2-40B4-BE49-F238E27FC236}">
                <a16:creationId xmlns:a16="http://schemas.microsoft.com/office/drawing/2014/main" id="{80A6C30C-A6BB-46AB-A13D-8B0993870609}"/>
              </a:ext>
            </a:extLst>
          </cdr:cNvPr>
          <cdr:cNvCxnSpPr/>
        </cdr:nvCxnSpPr>
        <cdr:spPr>
          <a:xfrm xmlns:a="http://schemas.openxmlformats.org/drawingml/2006/main">
            <a:off x="6127493" y="782096"/>
            <a:ext cx="2140" cy="497424"/>
          </a:xfrm>
          <a:prstGeom xmlns:a="http://schemas.openxmlformats.org/drawingml/2006/main" prst="line">
            <a:avLst/>
          </a:prstGeom>
          <a:ln xmlns:a="http://schemas.openxmlformats.org/drawingml/2006/main" w="22225">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0.1109</cdr:x>
      <cdr:y>0.02762</cdr:y>
    </cdr:from>
    <cdr:to>
      <cdr:x>0.6925</cdr:x>
      <cdr:y>0.29012</cdr:y>
    </cdr:to>
    <cdr:grpSp>
      <cdr:nvGrpSpPr>
        <cdr:cNvPr id="19" name="Group 18">
          <a:extLst xmlns:a="http://schemas.openxmlformats.org/drawingml/2006/main">
            <a:ext uri="{FF2B5EF4-FFF2-40B4-BE49-F238E27FC236}">
              <a16:creationId xmlns:a16="http://schemas.microsoft.com/office/drawing/2014/main" id="{95AB0680-3C27-493B-9791-8EDBF794C8CD}"/>
            </a:ext>
          </a:extLst>
        </cdr:cNvPr>
        <cdr:cNvGrpSpPr/>
      </cdr:nvGrpSpPr>
      <cdr:grpSpPr>
        <a:xfrm xmlns:a="http://schemas.openxmlformats.org/drawingml/2006/main">
          <a:off x="845058" y="100327"/>
          <a:ext cx="4431792" cy="953505"/>
          <a:chOff x="847727" y="99001"/>
          <a:chExt cx="4445787" cy="940869"/>
        </a:xfrm>
      </cdr:grpSpPr>
      <cdr:cxnSp macro="">
        <cdr:nvCxnSpPr>
          <cdr:cNvPr id="3" name="Gerade Verbindung 2">
            <a:extLst xmlns:a="http://schemas.openxmlformats.org/drawingml/2006/main">
              <a:ext uri="{FF2B5EF4-FFF2-40B4-BE49-F238E27FC236}">
                <a16:creationId xmlns:a16="http://schemas.microsoft.com/office/drawing/2014/main" id="{BDFA3C86-D195-4D84-A86E-15AB4D6EE022}"/>
              </a:ext>
            </a:extLst>
          </cdr:cNvPr>
          <cdr:cNvCxnSpPr/>
        </cdr:nvCxnSpPr>
        <cdr:spPr>
          <a:xfrm xmlns:a="http://schemas.openxmlformats.org/drawingml/2006/main">
            <a:off x="847727" y="1039870"/>
            <a:ext cx="4445787" cy="0"/>
          </a:xfrm>
          <a:prstGeom xmlns:a="http://schemas.openxmlformats.org/drawingml/2006/main" prst="line">
            <a:avLst/>
          </a:prstGeom>
          <a:ln xmlns:a="http://schemas.openxmlformats.org/drawingml/2006/main" w="22225">
            <a:solidFill>
              <a:schemeClr val="accent2"/>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sp macro="" textlink="">
        <cdr:nvSpPr>
          <cdr:cNvPr id="4" name="Textfeld 1"/>
          <cdr:cNvSpPr txBox="1"/>
        </cdr:nvSpPr>
        <cdr:spPr>
          <a:xfrm xmlns:a="http://schemas.openxmlformats.org/drawingml/2006/main">
            <a:off x="2597422" y="99001"/>
            <a:ext cx="916088" cy="197375"/>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2"/>
            </a:solidFill>
          </a:ln>
        </cdr:spPr>
        <cdr:txBody>
          <a:bodyPr xmlns:a="http://schemas.openxmlformats.org/drawingml/2006/main" wrap="none" rtlCol="0" anchor="ctr"/>
          <a:lstStyle xmlns:a="http://schemas.openxmlformats.org/drawingml/2006/main"/>
          <a:p xmlns:a="http://schemas.openxmlformats.org/drawingml/2006/main">
            <a:pPr algn="ctr" rtl="0">
              <a:defRPr sz="1000"/>
            </a:pPr>
            <a:r>
              <a:rPr lang="en-GB" sz="1200" b="1" i="0" u="none" strike="noStrike" baseline="0">
                <a:solidFill>
                  <a:schemeClr val="accent2"/>
                </a:solidFill>
                <a:latin typeface="Calibri"/>
              </a:rPr>
              <a:t>2008 target</a:t>
            </a:r>
          </a:p>
        </cdr:txBody>
      </cdr:sp>
      <cdr:cxnSp macro="">
        <cdr:nvCxnSpPr>
          <cdr:cNvPr id="9" name="Gerade Verbindung 8">
            <a:extLst xmlns:a="http://schemas.openxmlformats.org/drawingml/2006/main">
              <a:ext uri="{FF2B5EF4-FFF2-40B4-BE49-F238E27FC236}">
                <a16:creationId xmlns:a16="http://schemas.microsoft.com/office/drawing/2014/main" id="{4DB85A2C-94C7-4653-8487-7AAA1DC3DA3E}"/>
              </a:ext>
            </a:extLst>
          </cdr:cNvPr>
          <cdr:cNvCxnSpPr>
            <a:stCxn xmlns:a="http://schemas.openxmlformats.org/drawingml/2006/main" id="4" idx="2"/>
          </cdr:cNvCxnSpPr>
        </cdr:nvCxnSpPr>
        <cdr:spPr>
          <a:xfrm xmlns:a="http://schemas.openxmlformats.org/drawingml/2006/main">
            <a:off x="3055466" y="296376"/>
            <a:ext cx="6571" cy="741849"/>
          </a:xfrm>
          <a:prstGeom xmlns:a="http://schemas.openxmlformats.org/drawingml/2006/main" prst="line">
            <a:avLst/>
          </a:prstGeom>
          <a:ln xmlns:a="http://schemas.openxmlformats.org/drawingml/2006/main" w="22225">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581025</xdr:colOff>
      <xdr:row>3</xdr:row>
      <xdr:rowOff>104775</xdr:rowOff>
    </xdr:from>
    <xdr:to>
      <xdr:col>13</xdr:col>
      <xdr:colOff>276225</xdr:colOff>
      <xdr:row>27</xdr:row>
      <xdr:rowOff>79575</xdr:rowOff>
    </xdr:to>
    <xdr:graphicFrame macro="">
      <xdr:nvGraphicFramePr>
        <xdr:cNvPr id="4155550" name="Diagramm 1">
          <a:extLst>
            <a:ext uri="{FF2B5EF4-FFF2-40B4-BE49-F238E27FC236}">
              <a16:creationId xmlns:a16="http://schemas.microsoft.com/office/drawing/2014/main" id="{00000000-0008-0000-0C00-00009E683F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0.725</cdr:x>
      <cdr:y>0.15626</cdr:y>
    </cdr:from>
    <cdr:to>
      <cdr:x>0.87612</cdr:x>
      <cdr:y>0.53407</cdr:y>
    </cdr:to>
    <cdr:grpSp>
      <cdr:nvGrpSpPr>
        <cdr:cNvPr id="20" name="Group 19">
          <a:extLst xmlns:a="http://schemas.openxmlformats.org/drawingml/2006/main">
            <a:ext uri="{FF2B5EF4-FFF2-40B4-BE49-F238E27FC236}">
              <a16:creationId xmlns:a16="http://schemas.microsoft.com/office/drawing/2014/main" id="{9DCAFC97-262F-4B96-8604-037F208605C6}"/>
            </a:ext>
          </a:extLst>
        </cdr:cNvPr>
        <cdr:cNvGrpSpPr/>
      </cdr:nvGrpSpPr>
      <cdr:grpSpPr>
        <a:xfrm xmlns:a="http://schemas.openxmlformats.org/drawingml/2006/main">
          <a:off x="5524500" y="567599"/>
          <a:ext cx="1151534" cy="1372357"/>
          <a:chOff x="5524500" y="567573"/>
          <a:chExt cx="1151503" cy="1372370"/>
        </a:xfrm>
      </cdr:grpSpPr>
      <cdr:cxnSp macro="">
        <cdr:nvCxnSpPr>
          <cdr:cNvPr id="5" name="Gerade Verbindung 4">
            <a:extLst xmlns:a="http://schemas.openxmlformats.org/drawingml/2006/main">
              <a:ext uri="{FF2B5EF4-FFF2-40B4-BE49-F238E27FC236}">
                <a16:creationId xmlns:a16="http://schemas.microsoft.com/office/drawing/2014/main" id="{343E1E9E-49FB-4C25-8B1D-9279931E379C}"/>
              </a:ext>
            </a:extLst>
          </cdr:cNvPr>
          <cdr:cNvCxnSpPr/>
        </cdr:nvCxnSpPr>
        <cdr:spPr>
          <a:xfrm xmlns:a="http://schemas.openxmlformats.org/drawingml/2006/main">
            <a:off x="5524500" y="1928151"/>
            <a:ext cx="1151503" cy="0"/>
          </a:xfrm>
          <a:prstGeom xmlns:a="http://schemas.openxmlformats.org/drawingml/2006/main" prst="line">
            <a:avLst/>
          </a:prstGeom>
          <a:ln xmlns:a="http://schemas.openxmlformats.org/drawingml/2006/main" w="22225">
            <a:solidFill>
              <a:schemeClr val="accent2"/>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sp macro="" textlink="">
        <cdr:nvSpPr>
          <cdr:cNvPr id="7" name="Textfeld 1"/>
          <cdr:cNvSpPr txBox="1"/>
        </cdr:nvSpPr>
        <cdr:spPr>
          <a:xfrm xmlns:a="http://schemas.openxmlformats.org/drawingml/2006/main">
            <a:off x="5640153" y="567573"/>
            <a:ext cx="931392" cy="216164"/>
          </a:xfrm>
          <a:prstGeom xmlns:a="http://schemas.openxmlformats.org/drawingml/2006/main" prst="rect">
            <a:avLst/>
          </a:prstGeom>
          <a:ln xmlns:a="http://schemas.openxmlformats.org/drawingml/2006/main" w="22225">
            <a:solidFill>
              <a:schemeClr val="accent2"/>
            </a:solidFill>
          </a:ln>
        </cdr:spPr>
        <cdr:style>
          <a:lnRef xmlns:a="http://schemas.openxmlformats.org/drawingml/2006/main" idx="2">
            <a:schemeClr val="accent2"/>
          </a:lnRef>
          <a:fillRef xmlns:a="http://schemas.openxmlformats.org/drawingml/2006/main" idx="1">
            <a:schemeClr val="lt1"/>
          </a:fillRef>
          <a:effectRef xmlns:a="http://schemas.openxmlformats.org/drawingml/2006/main" idx="0">
            <a:schemeClr val="accent2"/>
          </a:effectRef>
          <a:fontRef xmlns:a="http://schemas.openxmlformats.org/drawingml/2006/main" idx="minor">
            <a:schemeClr val="dk1"/>
          </a:fontRef>
        </cdr:style>
        <cdr:txBody>
          <a:bodyPr xmlns:a="http://schemas.openxmlformats.org/drawingml/2006/main" wrap="none" rtlCol="0" anchor="ctr"/>
          <a:lstStyle xmlns:a="http://schemas.openxmlformats.org/drawingml/2006/main"/>
          <a:p xmlns:a="http://schemas.openxmlformats.org/drawingml/2006/main">
            <a:pPr algn="ctr" rtl="0">
              <a:defRPr sz="1000"/>
            </a:pPr>
            <a:r>
              <a:rPr lang="en-GB" sz="1200" b="1" i="0" u="none" strike="noStrike" baseline="0">
                <a:solidFill>
                  <a:schemeClr val="accent2"/>
                </a:solidFill>
                <a:latin typeface="Calibri"/>
              </a:rPr>
              <a:t>2001 target</a:t>
            </a:r>
          </a:p>
        </cdr:txBody>
      </cdr:sp>
      <cdr:cxnSp macro="">
        <cdr:nvCxnSpPr>
          <cdr:cNvPr id="6" name="Gerade Verbindung 5">
            <a:extLst xmlns:a="http://schemas.openxmlformats.org/drawingml/2006/main">
              <a:ext uri="{FF2B5EF4-FFF2-40B4-BE49-F238E27FC236}">
                <a16:creationId xmlns:a16="http://schemas.microsoft.com/office/drawing/2014/main" id="{676068AC-8EBC-4ED7-AEEE-230B1FCD6A35}"/>
              </a:ext>
            </a:extLst>
          </cdr:cNvPr>
          <cdr:cNvCxnSpPr/>
        </cdr:nvCxnSpPr>
        <cdr:spPr>
          <a:xfrm xmlns:a="http://schemas.openxmlformats.org/drawingml/2006/main">
            <a:off x="6102928" y="794552"/>
            <a:ext cx="0" cy="1145391"/>
          </a:xfrm>
          <a:prstGeom xmlns:a="http://schemas.openxmlformats.org/drawingml/2006/main" prst="line">
            <a:avLst/>
          </a:prstGeom>
          <a:ln xmlns:a="http://schemas.openxmlformats.org/drawingml/2006/main" w="22225">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0.10858</cdr:x>
      <cdr:y>0.09332</cdr:y>
    </cdr:from>
    <cdr:to>
      <cdr:x>0.69016</cdr:x>
      <cdr:y>0.33034</cdr:y>
    </cdr:to>
    <cdr:grpSp>
      <cdr:nvGrpSpPr>
        <cdr:cNvPr id="13" name="Group 12">
          <a:extLst xmlns:a="http://schemas.openxmlformats.org/drawingml/2006/main">
            <a:ext uri="{FF2B5EF4-FFF2-40B4-BE49-F238E27FC236}">
              <a16:creationId xmlns:a16="http://schemas.microsoft.com/office/drawing/2014/main" id="{8A4F8ACC-5BB9-4A44-B71D-7A1BD796102B}"/>
            </a:ext>
          </a:extLst>
        </cdr:cNvPr>
        <cdr:cNvGrpSpPr/>
      </cdr:nvGrpSpPr>
      <cdr:grpSpPr>
        <a:xfrm xmlns:a="http://schemas.openxmlformats.org/drawingml/2006/main">
          <a:off x="827380" y="338976"/>
          <a:ext cx="4431639" cy="860951"/>
          <a:chOff x="827372" y="342621"/>
          <a:chExt cx="4431640" cy="870174"/>
        </a:xfrm>
      </cdr:grpSpPr>
      <cdr:cxnSp macro="">
        <cdr:nvCxnSpPr>
          <cdr:cNvPr id="3" name="Gerade Verbindung 2">
            <a:extLst xmlns:a="http://schemas.openxmlformats.org/drawingml/2006/main">
              <a:ext uri="{FF2B5EF4-FFF2-40B4-BE49-F238E27FC236}">
                <a16:creationId xmlns:a16="http://schemas.microsoft.com/office/drawing/2014/main" id="{D4AD0B3C-82E1-4815-857C-06BFEECB32E1}"/>
              </a:ext>
            </a:extLst>
          </cdr:cNvPr>
          <cdr:cNvCxnSpPr/>
        </cdr:nvCxnSpPr>
        <cdr:spPr>
          <a:xfrm xmlns:a="http://schemas.openxmlformats.org/drawingml/2006/main">
            <a:off x="827372" y="1201303"/>
            <a:ext cx="4431640" cy="11492"/>
          </a:xfrm>
          <a:prstGeom xmlns:a="http://schemas.openxmlformats.org/drawingml/2006/main" prst="line">
            <a:avLst/>
          </a:prstGeom>
          <a:ln xmlns:a="http://schemas.openxmlformats.org/drawingml/2006/main" w="22225">
            <a:solidFill>
              <a:schemeClr val="accent2"/>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sp macro="" textlink="">
        <cdr:nvSpPr>
          <cdr:cNvPr id="4" name="Textfeld 1"/>
          <cdr:cNvSpPr txBox="1"/>
        </cdr:nvSpPr>
        <cdr:spPr>
          <a:xfrm xmlns:a="http://schemas.openxmlformats.org/drawingml/2006/main">
            <a:off x="2589179" y="342621"/>
            <a:ext cx="907618" cy="208017"/>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2"/>
            </a:solidFill>
          </a:ln>
        </cdr:spPr>
        <cdr:txBody>
          <a:bodyPr xmlns:a="http://schemas.openxmlformats.org/drawingml/2006/main" wrap="none" rtlCol="0" anchor="ctr"/>
          <a:lstStyle xmlns:a="http://schemas.openxmlformats.org/drawingml/2006/main"/>
          <a:p xmlns:a="http://schemas.openxmlformats.org/drawingml/2006/main">
            <a:pPr algn="ctr" rtl="0">
              <a:defRPr sz="1000"/>
            </a:pPr>
            <a:r>
              <a:rPr lang="en-GB" sz="1200" b="1" i="0" u="none" strike="noStrike" baseline="0">
                <a:solidFill>
                  <a:schemeClr val="accent2"/>
                </a:solidFill>
                <a:latin typeface="Calibri"/>
              </a:rPr>
              <a:t>2008 target</a:t>
            </a:r>
          </a:p>
        </cdr:txBody>
      </cdr:sp>
      <cdr:cxnSp macro="">
        <cdr:nvCxnSpPr>
          <cdr:cNvPr id="9" name="Gerade Verbindung 8">
            <a:extLst xmlns:a="http://schemas.openxmlformats.org/drawingml/2006/main">
              <a:ext uri="{FF2B5EF4-FFF2-40B4-BE49-F238E27FC236}">
                <a16:creationId xmlns:a16="http://schemas.microsoft.com/office/drawing/2014/main" id="{34F44622-171D-438E-927A-38E3FC99BD99}"/>
              </a:ext>
            </a:extLst>
          </cdr:cNvPr>
          <cdr:cNvCxnSpPr/>
        </cdr:nvCxnSpPr>
        <cdr:spPr>
          <a:xfrm xmlns:a="http://schemas.openxmlformats.org/drawingml/2006/main" flipV="1">
            <a:off x="3043238" y="556976"/>
            <a:ext cx="0" cy="643432"/>
          </a:xfrm>
          <a:prstGeom xmlns:a="http://schemas.openxmlformats.org/drawingml/2006/main" prst="line">
            <a:avLst/>
          </a:prstGeom>
          <a:ln xmlns:a="http://schemas.openxmlformats.org/drawingml/2006/main" w="22225">
            <a:solidFill>
              <a:schemeClr val="accent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web/products-datasets/-/env_waspac" TargetMode="External"/><Relationship Id="rId2" Type="http://schemas.openxmlformats.org/officeDocument/2006/relationships/hyperlink" Target="https://ec.europa.eu/eurostat/statistics-explained/index.php?title=Packaging_waste_statistics" TargetMode="External"/><Relationship Id="rId1" Type="http://schemas.openxmlformats.org/officeDocument/2006/relationships/hyperlink" Target="http://ec.europa.eu/eurostat/about/our-partners/copyrigh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ec.europa.eu/eurostat/web/products-datasets/-/env_waspac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CELEX:31994L0062:EN:NOT"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Z48"/>
  <sheetViews>
    <sheetView showGridLines="0" tabSelected="1" zoomScaleNormal="100" workbookViewId="0"/>
  </sheetViews>
  <sheetFormatPr defaultColWidth="0" defaultRowHeight="11.65" customHeight="1" zeroHeight="1" x14ac:dyDescent="0.2"/>
  <cols>
    <col min="1" max="1" width="2.28515625" style="105" customWidth="1"/>
    <col min="2" max="12" width="6.28515625" style="105" customWidth="1"/>
    <col min="13" max="13" width="1.140625" style="105" customWidth="1"/>
    <col min="14" max="18" width="6.28515625" style="105" customWidth="1"/>
    <col min="19" max="19" width="4.85546875" style="105" customWidth="1"/>
    <col min="20" max="25" width="6.28515625" style="105" customWidth="1"/>
    <col min="26" max="26" width="2.28515625" style="113" customWidth="1"/>
    <col min="27" max="16384" width="9.28515625" style="105" hidden="1"/>
  </cols>
  <sheetData>
    <row r="1" spans="1:26" ht="12" customHeight="1" x14ac:dyDescent="0.2">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10.15" customHeight="1" x14ac:dyDescent="0.2">
      <c r="A2" s="104"/>
      <c r="B2" s="106"/>
      <c r="C2" s="107"/>
      <c r="D2" s="107"/>
      <c r="E2" s="107"/>
      <c r="F2" s="107"/>
      <c r="G2" s="107"/>
      <c r="H2" s="107"/>
      <c r="I2" s="107"/>
      <c r="J2" s="107"/>
      <c r="K2" s="107"/>
      <c r="L2" s="107"/>
      <c r="M2" s="107"/>
      <c r="N2" s="107"/>
      <c r="O2" s="107"/>
      <c r="P2" s="107"/>
      <c r="Q2" s="107"/>
      <c r="R2" s="107"/>
      <c r="S2" s="107"/>
      <c r="T2" s="107"/>
      <c r="U2" s="107"/>
      <c r="V2" s="107"/>
      <c r="W2" s="107"/>
      <c r="X2" s="107"/>
      <c r="Y2" s="107"/>
      <c r="Z2" s="104"/>
    </row>
    <row r="3" spans="1:26" ht="12" x14ac:dyDescent="0.2">
      <c r="A3" s="104"/>
      <c r="B3" s="107"/>
      <c r="C3" s="107"/>
      <c r="D3" s="107"/>
      <c r="E3" s="107"/>
      <c r="F3" s="107"/>
      <c r="G3" s="107"/>
      <c r="H3" s="107"/>
      <c r="I3" s="107"/>
      <c r="J3" s="107"/>
      <c r="K3" s="107"/>
      <c r="L3" s="107"/>
      <c r="M3" s="107"/>
      <c r="N3" s="107"/>
      <c r="O3" s="107"/>
      <c r="P3" s="107"/>
      <c r="Q3" s="107"/>
      <c r="R3" s="107"/>
      <c r="S3" s="107"/>
      <c r="T3" s="107"/>
      <c r="U3" s="107"/>
      <c r="V3" s="107"/>
      <c r="W3" s="107"/>
      <c r="X3" s="107"/>
      <c r="Y3" s="107"/>
      <c r="Z3" s="104"/>
    </row>
    <row r="4" spans="1:26" ht="12" x14ac:dyDescent="0.2">
      <c r="A4" s="104"/>
      <c r="B4" s="107"/>
      <c r="C4" s="107"/>
      <c r="D4" s="107"/>
      <c r="E4" s="107"/>
      <c r="F4" s="107"/>
      <c r="G4" s="107"/>
      <c r="H4" s="107"/>
      <c r="I4" s="107"/>
      <c r="J4" s="107"/>
      <c r="K4" s="107"/>
      <c r="L4" s="107"/>
      <c r="M4" s="107"/>
      <c r="N4" s="107"/>
      <c r="O4" s="107"/>
      <c r="P4" s="107"/>
      <c r="Q4" s="107"/>
      <c r="R4" s="107"/>
      <c r="S4" s="107"/>
      <c r="T4" s="107"/>
      <c r="U4" s="107"/>
      <c r="V4" s="107"/>
      <c r="W4" s="107"/>
      <c r="X4" s="107"/>
      <c r="Y4" s="107"/>
      <c r="Z4" s="104"/>
    </row>
    <row r="5" spans="1:26" ht="12" x14ac:dyDescent="0.2">
      <c r="A5" s="104"/>
      <c r="B5" s="108" t="s">
        <v>169</v>
      </c>
      <c r="C5" s="109"/>
      <c r="D5" s="107"/>
      <c r="E5" s="107"/>
      <c r="F5" s="107"/>
      <c r="G5" s="107"/>
      <c r="H5" s="107"/>
      <c r="I5" s="107"/>
      <c r="J5" s="107"/>
      <c r="K5" s="107"/>
      <c r="L5" s="107"/>
      <c r="M5" s="107"/>
      <c r="N5" s="107"/>
      <c r="O5" s="107"/>
      <c r="P5" s="107"/>
      <c r="Q5" s="107"/>
      <c r="R5" s="107"/>
      <c r="S5" s="107"/>
      <c r="T5" s="107"/>
      <c r="U5" s="107"/>
      <c r="V5" s="107"/>
      <c r="W5" s="107"/>
      <c r="X5" s="107"/>
      <c r="Y5" s="107"/>
      <c r="Z5" s="104"/>
    </row>
    <row r="6" spans="1:26" ht="12" x14ac:dyDescent="0.2">
      <c r="A6" s="104"/>
      <c r="B6" s="110" t="s">
        <v>170</v>
      </c>
      <c r="C6" s="107"/>
      <c r="D6" s="107"/>
      <c r="E6" s="107"/>
      <c r="F6" s="107"/>
      <c r="G6" s="107"/>
      <c r="H6" s="107"/>
      <c r="I6" s="107"/>
      <c r="J6" s="107"/>
      <c r="K6" s="107"/>
      <c r="L6" s="107"/>
      <c r="M6" s="107"/>
      <c r="N6" s="107"/>
      <c r="O6" s="107"/>
      <c r="P6" s="107"/>
      <c r="Q6" s="107"/>
      <c r="R6" s="107"/>
      <c r="S6" s="107"/>
      <c r="T6" s="107"/>
      <c r="U6" s="107"/>
      <c r="V6" s="107"/>
      <c r="W6" s="107"/>
      <c r="X6" s="107"/>
      <c r="Y6" s="107"/>
      <c r="Z6" s="104"/>
    </row>
    <row r="7" spans="1:26" ht="12" x14ac:dyDescent="0.2">
      <c r="A7" s="104"/>
      <c r="B7" s="110" t="s">
        <v>171</v>
      </c>
      <c r="C7" s="107"/>
      <c r="D7" s="107"/>
      <c r="E7" s="107"/>
      <c r="F7" s="107"/>
      <c r="G7" s="107"/>
      <c r="H7" s="107"/>
      <c r="I7" s="107"/>
      <c r="J7" s="107"/>
      <c r="K7" s="107"/>
      <c r="L7" s="107"/>
      <c r="M7" s="107"/>
      <c r="N7" s="107"/>
      <c r="O7" s="107"/>
      <c r="P7" s="107"/>
      <c r="Q7" s="107"/>
      <c r="R7" s="107"/>
      <c r="S7" s="107"/>
      <c r="T7" s="107"/>
      <c r="U7" s="107"/>
      <c r="V7" s="107"/>
      <c r="W7" s="107"/>
      <c r="X7" s="107"/>
      <c r="Y7" s="107"/>
      <c r="Z7" s="104"/>
    </row>
    <row r="8" spans="1:26" ht="12" x14ac:dyDescent="0.2">
      <c r="A8" s="104"/>
      <c r="B8" s="110" t="s">
        <v>172</v>
      </c>
      <c r="C8" s="107"/>
      <c r="D8" s="107"/>
      <c r="E8" s="107"/>
      <c r="F8" s="107"/>
      <c r="G8" s="107"/>
      <c r="H8" s="107"/>
      <c r="I8" s="107"/>
      <c r="J8" s="107"/>
      <c r="K8" s="107"/>
      <c r="L8" s="107"/>
      <c r="M8" s="107"/>
      <c r="N8" s="107"/>
      <c r="O8" s="107"/>
      <c r="P8" s="107"/>
      <c r="Q8" s="107"/>
      <c r="R8" s="107"/>
      <c r="S8" s="107"/>
      <c r="T8" s="107"/>
      <c r="U8" s="107"/>
      <c r="V8" s="107"/>
      <c r="W8" s="107"/>
      <c r="X8" s="107"/>
      <c r="Y8" s="107"/>
      <c r="Z8" s="111"/>
    </row>
    <row r="9" spans="1:26" ht="10.15" customHeight="1" x14ac:dyDescent="0.2">
      <c r="A9" s="104"/>
      <c r="B9" s="110"/>
      <c r="C9" s="107"/>
      <c r="D9" s="107"/>
      <c r="E9" s="112"/>
      <c r="F9" s="107"/>
      <c r="G9" s="107"/>
      <c r="H9" s="107"/>
      <c r="I9" s="107"/>
      <c r="J9" s="107"/>
      <c r="K9" s="107"/>
      <c r="L9" s="107"/>
      <c r="M9" s="107"/>
      <c r="N9" s="107"/>
      <c r="O9" s="107"/>
      <c r="P9" s="107"/>
      <c r="Q9" s="107"/>
      <c r="R9" s="107"/>
      <c r="S9" s="107"/>
      <c r="T9" s="107"/>
      <c r="U9" s="107"/>
      <c r="V9" s="107"/>
      <c r="W9" s="107"/>
      <c r="X9" s="107"/>
      <c r="Y9" s="107"/>
      <c r="Z9" s="111"/>
    </row>
    <row r="10" spans="1:26" ht="6"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26" ht="10.15" customHeight="1" x14ac:dyDescent="0.2">
      <c r="A11" s="104"/>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04"/>
    </row>
    <row r="12" spans="1:26" ht="12" x14ac:dyDescent="0.2">
      <c r="A12" s="104"/>
      <c r="B12" s="114" t="s">
        <v>173</v>
      </c>
      <c r="E12" s="115" t="s">
        <v>185</v>
      </c>
      <c r="Z12" s="104"/>
    </row>
    <row r="13" spans="1:26" ht="12" x14ac:dyDescent="0.2">
      <c r="A13" s="104"/>
      <c r="Z13" s="104"/>
    </row>
    <row r="14" spans="1:26" ht="15" customHeight="1" x14ac:dyDescent="0.2">
      <c r="A14" s="104"/>
      <c r="B14" s="114" t="s">
        <v>174</v>
      </c>
      <c r="E14" s="169" t="s">
        <v>186</v>
      </c>
      <c r="F14" s="169"/>
      <c r="G14" s="169"/>
      <c r="H14" s="169"/>
      <c r="I14" s="169"/>
      <c r="J14" s="169"/>
      <c r="K14" s="169"/>
      <c r="L14" s="169"/>
      <c r="M14" s="169"/>
      <c r="N14" s="169"/>
      <c r="O14" s="169"/>
      <c r="P14" s="169"/>
      <c r="Q14" s="169"/>
      <c r="R14" s="169"/>
      <c r="S14" s="169"/>
      <c r="T14" s="169"/>
      <c r="U14" s="169"/>
      <c r="V14" s="169"/>
      <c r="W14" s="169"/>
      <c r="X14" s="169"/>
      <c r="Y14" s="169"/>
      <c r="Z14" s="104"/>
    </row>
    <row r="15" spans="1:26" ht="12" x14ac:dyDescent="0.2">
      <c r="A15" s="104"/>
      <c r="E15" s="169"/>
      <c r="F15" s="169"/>
      <c r="G15" s="169"/>
      <c r="H15" s="169"/>
      <c r="I15" s="169"/>
      <c r="J15" s="169"/>
      <c r="K15" s="169"/>
      <c r="L15" s="169"/>
      <c r="M15" s="169"/>
      <c r="N15" s="169"/>
      <c r="O15" s="169"/>
      <c r="P15" s="169"/>
      <c r="Q15" s="169"/>
      <c r="R15" s="169"/>
      <c r="S15" s="169"/>
      <c r="T15" s="169"/>
      <c r="U15" s="169"/>
      <c r="V15" s="169"/>
      <c r="W15" s="169"/>
      <c r="X15" s="169"/>
      <c r="Y15" s="169"/>
      <c r="Z15" s="104"/>
    </row>
    <row r="16" spans="1:26" ht="12" x14ac:dyDescent="0.2">
      <c r="A16" s="104"/>
      <c r="B16" s="114" t="s">
        <v>175</v>
      </c>
      <c r="E16" s="116" t="s">
        <v>206</v>
      </c>
      <c r="Z16" s="104"/>
    </row>
    <row r="17" spans="1:26" ht="12" x14ac:dyDescent="0.2">
      <c r="A17" s="104"/>
      <c r="B17" s="114"/>
      <c r="E17" s="116"/>
      <c r="Z17" s="104"/>
    </row>
    <row r="18" spans="1:26" ht="12" x14ac:dyDescent="0.2">
      <c r="A18" s="104"/>
      <c r="B18" s="114" t="s">
        <v>212</v>
      </c>
      <c r="E18" s="143" t="s">
        <v>213</v>
      </c>
      <c r="H18" s="144"/>
      <c r="I18" s="144"/>
      <c r="M18" s="147" t="s">
        <v>214</v>
      </c>
      <c r="N18" s="147"/>
      <c r="S18" s="129"/>
      <c r="T18" s="129"/>
      <c r="Z18" s="104"/>
    </row>
    <row r="19" spans="1:26" ht="12" x14ac:dyDescent="0.2">
      <c r="A19" s="104"/>
      <c r="B19" s="114"/>
      <c r="E19" s="143" t="s">
        <v>215</v>
      </c>
      <c r="H19" s="145"/>
      <c r="I19" s="145"/>
      <c r="T19" s="147" t="s">
        <v>216</v>
      </c>
      <c r="U19" s="146"/>
      <c r="V19" s="129"/>
      <c r="Z19" s="104"/>
    </row>
    <row r="20" spans="1:26" ht="12" x14ac:dyDescent="0.2">
      <c r="A20" s="104"/>
      <c r="B20" s="114" t="s">
        <v>217</v>
      </c>
      <c r="E20" s="171">
        <v>44645</v>
      </c>
      <c r="F20" s="171"/>
      <c r="Z20" s="104"/>
    </row>
    <row r="21" spans="1:26" ht="12" x14ac:dyDescent="0.2">
      <c r="A21" s="104"/>
      <c r="B21" s="114" t="s">
        <v>218</v>
      </c>
      <c r="E21" s="171">
        <v>44645</v>
      </c>
      <c r="F21" s="171"/>
      <c r="Z21" s="104"/>
    </row>
    <row r="22" spans="1:26" ht="12" x14ac:dyDescent="0.2">
      <c r="A22" s="104"/>
      <c r="D22" s="117"/>
      <c r="Z22" s="104"/>
    </row>
    <row r="23" spans="1:26" ht="12" x14ac:dyDescent="0.2">
      <c r="A23" s="104"/>
      <c r="B23" s="114" t="s">
        <v>176</v>
      </c>
      <c r="E23" s="129" t="s">
        <v>185</v>
      </c>
      <c r="G23" s="118"/>
      <c r="Z23" s="104"/>
    </row>
    <row r="24" spans="1:26" ht="10.15" customHeight="1" x14ac:dyDescent="0.2">
      <c r="A24" s="104"/>
      <c r="Z24" s="104"/>
    </row>
    <row r="25" spans="1:26" ht="6" customHeight="1" x14ac:dyDescent="0.2">
      <c r="A25" s="104"/>
      <c r="B25" s="119"/>
      <c r="C25" s="120"/>
      <c r="D25" s="104"/>
      <c r="E25" s="121"/>
      <c r="F25" s="121"/>
      <c r="G25" s="121"/>
      <c r="H25" s="121"/>
      <c r="I25" s="121"/>
      <c r="J25" s="121"/>
      <c r="K25" s="121"/>
      <c r="L25" s="121"/>
      <c r="M25" s="121"/>
      <c r="N25" s="121"/>
      <c r="O25" s="121"/>
      <c r="P25" s="121"/>
      <c r="Q25" s="121"/>
      <c r="R25" s="121"/>
      <c r="S25" s="121"/>
      <c r="T25" s="121"/>
      <c r="U25" s="121"/>
      <c r="V25" s="121"/>
      <c r="W25" s="121"/>
      <c r="X25" s="121"/>
      <c r="Y25" s="121"/>
      <c r="Z25" s="104"/>
    </row>
    <row r="26" spans="1:26" ht="10.15" customHeight="1" x14ac:dyDescent="0.2">
      <c r="A26" s="104"/>
      <c r="B26" s="122"/>
      <c r="C26" s="123"/>
      <c r="D26" s="113"/>
      <c r="E26" s="124"/>
      <c r="F26" s="124"/>
      <c r="G26" s="124"/>
      <c r="H26" s="124"/>
      <c r="I26" s="124"/>
      <c r="J26" s="124"/>
      <c r="K26" s="124"/>
      <c r="L26" s="124"/>
      <c r="M26" s="124"/>
      <c r="N26" s="124"/>
      <c r="O26" s="124"/>
      <c r="P26" s="124"/>
      <c r="Q26" s="124"/>
      <c r="R26" s="124"/>
      <c r="S26" s="124"/>
      <c r="T26" s="124"/>
      <c r="U26" s="124"/>
      <c r="V26" s="124"/>
      <c r="W26" s="124"/>
      <c r="X26" s="124"/>
      <c r="Y26" s="124"/>
      <c r="Z26" s="104"/>
    </row>
    <row r="27" spans="1:26" ht="36" customHeight="1" x14ac:dyDescent="0.2">
      <c r="A27" s="104"/>
      <c r="B27" s="125" t="s">
        <v>177</v>
      </c>
      <c r="E27" s="169" t="s">
        <v>178</v>
      </c>
      <c r="F27" s="169"/>
      <c r="G27" s="169"/>
      <c r="H27" s="169"/>
      <c r="I27" s="169"/>
      <c r="J27" s="169"/>
      <c r="K27" s="169"/>
      <c r="L27" s="169"/>
      <c r="M27" s="169"/>
      <c r="N27" s="169"/>
      <c r="O27" s="169"/>
      <c r="P27" s="169"/>
      <c r="Q27" s="169"/>
      <c r="R27" s="169"/>
      <c r="S27" s="169"/>
      <c r="T27" s="169"/>
      <c r="U27" s="169"/>
      <c r="V27" s="169"/>
      <c r="W27" s="169"/>
      <c r="X27" s="169"/>
      <c r="Y27" s="169"/>
      <c r="Z27" s="104"/>
    </row>
    <row r="28" spans="1:26" ht="13.15" customHeight="1" x14ac:dyDescent="0.2">
      <c r="A28" s="104"/>
      <c r="E28" s="170" t="s">
        <v>179</v>
      </c>
      <c r="F28" s="170"/>
      <c r="G28" s="170"/>
      <c r="H28" s="170"/>
      <c r="I28" s="170"/>
      <c r="J28" s="170"/>
      <c r="K28" s="170"/>
      <c r="L28" s="170"/>
      <c r="M28" s="170"/>
      <c r="N28" s="170"/>
      <c r="O28" s="170"/>
      <c r="P28" s="170"/>
      <c r="Q28" s="170"/>
      <c r="R28" s="170"/>
      <c r="S28" s="170"/>
      <c r="T28" s="170"/>
      <c r="U28" s="170"/>
      <c r="V28" s="170"/>
      <c r="W28" s="170"/>
      <c r="X28" s="170"/>
      <c r="Y28" s="170"/>
      <c r="Z28" s="104"/>
    </row>
    <row r="29" spans="1:26" ht="13.15" customHeight="1" x14ac:dyDescent="0.2">
      <c r="A29" s="104"/>
      <c r="E29" s="105" t="s">
        <v>180</v>
      </c>
      <c r="Z29" s="104"/>
    </row>
    <row r="30" spans="1:26" ht="13.15" customHeight="1" x14ac:dyDescent="0.2">
      <c r="A30" s="104"/>
      <c r="E30" s="105" t="s">
        <v>181</v>
      </c>
      <c r="K30" s="126"/>
      <c r="N30" s="126" t="s">
        <v>182</v>
      </c>
      <c r="Z30" s="104"/>
    </row>
    <row r="31" spans="1:26" ht="49.5" customHeight="1" x14ac:dyDescent="0.2">
      <c r="A31" s="104"/>
      <c r="B31" s="125" t="s">
        <v>183</v>
      </c>
      <c r="E31" s="169" t="s">
        <v>184</v>
      </c>
      <c r="F31" s="169"/>
      <c r="G31" s="169"/>
      <c r="H31" s="169"/>
      <c r="I31" s="169"/>
      <c r="J31" s="169"/>
      <c r="K31" s="169"/>
      <c r="L31" s="169"/>
      <c r="M31" s="169"/>
      <c r="N31" s="169"/>
      <c r="O31" s="169"/>
      <c r="P31" s="169"/>
      <c r="Q31" s="169"/>
      <c r="R31" s="169"/>
      <c r="S31" s="169"/>
      <c r="T31" s="169"/>
      <c r="U31" s="169"/>
      <c r="V31" s="169"/>
      <c r="W31" s="169"/>
      <c r="X31" s="169"/>
      <c r="Y31" s="169"/>
      <c r="Z31" s="104"/>
    </row>
    <row r="32" spans="1:26" ht="10.15" customHeight="1" x14ac:dyDescent="0.2">
      <c r="A32" s="104"/>
      <c r="B32" s="127"/>
      <c r="E32" s="128"/>
      <c r="Z32" s="104"/>
    </row>
    <row r="33" spans="1:26" ht="12"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2" hidden="1" x14ac:dyDescent="0.2"/>
    <row r="35" spans="1:26" ht="12" hidden="1" x14ac:dyDescent="0.2">
      <c r="Z35" s="105"/>
    </row>
    <row r="36" spans="1:26" ht="12" hidden="1" x14ac:dyDescent="0.2">
      <c r="Z36" s="105"/>
    </row>
    <row r="37" spans="1:26" ht="12" hidden="1" x14ac:dyDescent="0.2">
      <c r="Z37" s="105"/>
    </row>
    <row r="38" spans="1:26" ht="12" hidden="1" x14ac:dyDescent="0.2">
      <c r="Z38" s="105"/>
    </row>
    <row r="39" spans="1:26" ht="15" hidden="1" customHeight="1" x14ac:dyDescent="0.2">
      <c r="Z39" s="105"/>
    </row>
    <row r="40" spans="1:26" ht="15" hidden="1" customHeight="1" x14ac:dyDescent="0.2">
      <c r="Z40" s="105"/>
    </row>
    <row r="41" spans="1:26" ht="15" hidden="1" customHeight="1" x14ac:dyDescent="0.2">
      <c r="Z41" s="105"/>
    </row>
    <row r="42" spans="1:26" ht="15" hidden="1" customHeight="1" x14ac:dyDescent="0.2">
      <c r="Z42" s="105"/>
    </row>
    <row r="43" spans="1:26" ht="15" hidden="1" customHeight="1" x14ac:dyDescent="0.2">
      <c r="Z43" s="105"/>
    </row>
    <row r="44" spans="1:26" ht="15" hidden="1" customHeight="1" x14ac:dyDescent="0.2">
      <c r="Z44" s="105"/>
    </row>
    <row r="45" spans="1:26" ht="12" hidden="1" x14ac:dyDescent="0.2"/>
    <row r="46" spans="1:26" ht="12" hidden="1" x14ac:dyDescent="0.2"/>
    <row r="47" spans="1:26" ht="11.65" customHeight="1" x14ac:dyDescent="0.2"/>
    <row r="48" spans="1:26" ht="11.65" customHeight="1" x14ac:dyDescent="0.2"/>
  </sheetData>
  <mergeCells count="6">
    <mergeCell ref="E14:Y15"/>
    <mergeCell ref="E27:Y27"/>
    <mergeCell ref="E28:Y28"/>
    <mergeCell ref="E31:Y31"/>
    <mergeCell ref="E20:F20"/>
    <mergeCell ref="E21:F21"/>
  </mergeCells>
  <hyperlinks>
    <hyperlink ref="N30" r:id="rId1"/>
    <hyperlink ref="E23" r:id="rId2"/>
    <hyperlink ref="M18" r:id="rId3" display="env_waspac"/>
    <hyperlink ref="T19:U19" r:id="rId4" display="env_waspacr"/>
  </hyperlinks>
  <pageMargins left="0.7" right="0.7" top="0.75" bottom="0.75" header="0.3" footer="0.3"/>
  <pageSetup paperSize="9" scale="88"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5"/>
  <sheetViews>
    <sheetView showGridLines="0" zoomScaleNormal="100" workbookViewId="0"/>
  </sheetViews>
  <sheetFormatPr defaultColWidth="9.28515625" defaultRowHeight="12" x14ac:dyDescent="0.2"/>
  <cols>
    <col min="1" max="1" width="9.28515625" style="3"/>
    <col min="2" max="2" width="24.42578125" style="3" customWidth="1"/>
    <col min="3" max="3" width="15.5703125" style="3" customWidth="1"/>
    <col min="4" max="4" width="21.85546875" style="3" bestFit="1" customWidth="1"/>
    <col min="5" max="5" width="27.7109375" style="3" bestFit="1" customWidth="1"/>
    <col min="6" max="6" width="17.5703125" style="3" bestFit="1" customWidth="1"/>
    <col min="7" max="7" width="9.28515625" style="3" bestFit="1" customWidth="1"/>
    <col min="8" max="8" width="15" style="3" customWidth="1"/>
    <col min="9" max="9" width="13.5703125" style="3" customWidth="1"/>
    <col min="10" max="10" width="14.7109375" style="3" customWidth="1"/>
    <col min="11" max="11" width="16" style="3" customWidth="1"/>
    <col min="12" max="12" width="12.85546875" style="3" customWidth="1"/>
    <col min="13" max="13" width="9.7109375" style="3" bestFit="1" customWidth="1"/>
    <col min="14" max="16384" width="9.28515625" style="3"/>
  </cols>
  <sheetData>
    <row r="1" spans="2:8" x14ac:dyDescent="0.2">
      <c r="B1" s="66"/>
      <c r="G1" s="25"/>
      <c r="H1" s="25"/>
    </row>
    <row r="2" spans="2:8" ht="15.75" x14ac:dyDescent="0.25">
      <c r="B2" s="137" t="s">
        <v>200</v>
      </c>
      <c r="G2" s="25"/>
      <c r="H2" s="25"/>
    </row>
    <row r="3" spans="2:8" ht="12.75" x14ac:dyDescent="0.2">
      <c r="B3" s="84" t="s">
        <v>37</v>
      </c>
      <c r="G3" s="25"/>
      <c r="H3" s="25"/>
    </row>
    <row r="24" spans="2:12" x14ac:dyDescent="0.2">
      <c r="I24" s="39"/>
    </row>
    <row r="25" spans="2:12" x14ac:dyDescent="0.2">
      <c r="I25" s="39"/>
    </row>
    <row r="26" spans="2:12" ht="36" customHeight="1" x14ac:dyDescent="0.2"/>
    <row r="27" spans="2:12" ht="30" customHeight="1" x14ac:dyDescent="0.2">
      <c r="F27" s="39"/>
      <c r="G27" s="39"/>
      <c r="H27" s="39"/>
    </row>
    <row r="28" spans="2:12" s="39" customFormat="1" ht="88.5" customHeight="1" x14ac:dyDescent="0.2">
      <c r="I28" s="3"/>
    </row>
    <row r="29" spans="2:12" s="39" customFormat="1" ht="21.75" customHeight="1" x14ac:dyDescent="0.2">
      <c r="F29" s="3"/>
      <c r="G29" s="3"/>
      <c r="H29" s="3"/>
      <c r="I29" s="3"/>
    </row>
    <row r="30" spans="2:12" x14ac:dyDescent="0.2">
      <c r="B30" s="26" t="s">
        <v>232</v>
      </c>
      <c r="C30" s="26"/>
    </row>
    <row r="31" spans="2:12" ht="15" customHeight="1" x14ac:dyDescent="0.2">
      <c r="B31" s="131" t="s">
        <v>165</v>
      </c>
      <c r="C31" s="26"/>
      <c r="L31" s="45"/>
    </row>
    <row r="32" spans="2:12" ht="15" customHeight="1" x14ac:dyDescent="0.2">
      <c r="B32" s="131"/>
      <c r="C32" s="26"/>
      <c r="L32" s="45"/>
    </row>
    <row r="33" spans="2:13" ht="15" customHeight="1" x14ac:dyDescent="0.2">
      <c r="B33" s="148" t="s">
        <v>143</v>
      </c>
      <c r="C33" s="149">
        <v>2019</v>
      </c>
      <c r="L33" s="45"/>
    </row>
    <row r="34" spans="2:13" ht="15" customHeight="1" x14ac:dyDescent="0.2">
      <c r="B34" s="150" t="s">
        <v>59</v>
      </c>
      <c r="C34" s="151">
        <v>79579609</v>
      </c>
      <c r="L34" s="45"/>
    </row>
    <row r="35" spans="2:13" ht="15" customHeight="1" x14ac:dyDescent="0.2">
      <c r="B35" s="152" t="s">
        <v>158</v>
      </c>
      <c r="C35" s="153">
        <v>32295913</v>
      </c>
      <c r="L35" s="45"/>
    </row>
    <row r="36" spans="2:13" ht="15" customHeight="1" x14ac:dyDescent="0.2">
      <c r="B36" s="152" t="s">
        <v>167</v>
      </c>
      <c r="C36" s="153">
        <v>15424521</v>
      </c>
      <c r="L36" s="45"/>
    </row>
    <row r="37" spans="2:13" ht="15" customHeight="1" x14ac:dyDescent="0.2">
      <c r="B37" s="152" t="s">
        <v>29</v>
      </c>
      <c r="C37" s="154">
        <v>15235923</v>
      </c>
      <c r="L37" s="45"/>
    </row>
    <row r="38" spans="2:13" ht="15" customHeight="1" x14ac:dyDescent="0.2">
      <c r="B38" s="152" t="s">
        <v>205</v>
      </c>
      <c r="C38" s="155">
        <v>12412412</v>
      </c>
      <c r="L38" s="45"/>
    </row>
    <row r="39" spans="2:13" ht="15" customHeight="1" x14ac:dyDescent="0.2">
      <c r="B39" s="152" t="s">
        <v>128</v>
      </c>
      <c r="C39" s="155">
        <v>3978234</v>
      </c>
      <c r="L39" s="45"/>
    </row>
    <row r="40" spans="2:13" ht="15" customHeight="1" x14ac:dyDescent="0.2">
      <c r="B40" s="156" t="s">
        <v>168</v>
      </c>
      <c r="C40" s="157">
        <v>232606</v>
      </c>
      <c r="L40" s="45"/>
    </row>
    <row r="41" spans="2:13" ht="15" customHeight="1" x14ac:dyDescent="0.2">
      <c r="B41" s="131"/>
      <c r="C41" s="26"/>
      <c r="L41" s="45"/>
    </row>
    <row r="42" spans="2:13" ht="12.75" x14ac:dyDescent="0.2">
      <c r="B42"/>
      <c r="C42"/>
      <c r="D42" s="27"/>
      <c r="E42" s="27"/>
      <c r="F42" s="27"/>
      <c r="J42" s="65"/>
      <c r="K42" s="65"/>
      <c r="L42" s="65"/>
      <c r="M42" s="11"/>
    </row>
    <row r="43" spans="2:13" ht="12.75" x14ac:dyDescent="0.2">
      <c r="B43"/>
      <c r="C43"/>
      <c r="D43" s="27"/>
      <c r="E43" s="27"/>
      <c r="F43" s="27"/>
      <c r="J43" s="65"/>
      <c r="K43" s="65"/>
      <c r="L43" s="65"/>
      <c r="M43" s="11"/>
    </row>
    <row r="44" spans="2:13" ht="12.75" x14ac:dyDescent="0.2">
      <c r="B44"/>
      <c r="C44"/>
      <c r="D44" s="27"/>
      <c r="E44" s="27"/>
      <c r="F44" s="27"/>
      <c r="J44" s="65"/>
      <c r="K44" s="65"/>
      <c r="L44" s="65"/>
      <c r="M44" s="11"/>
    </row>
    <row r="45" spans="2:13" ht="20.25" customHeight="1" x14ac:dyDescent="0.2">
      <c r="I45" s="27"/>
      <c r="J45" s="65"/>
      <c r="K45" s="65"/>
      <c r="L45" s="11"/>
      <c r="M45" s="11"/>
    </row>
    <row r="46" spans="2:13" x14ac:dyDescent="0.2">
      <c r="G46" s="5"/>
      <c r="H46" s="5"/>
      <c r="I46" s="27"/>
      <c r="J46" s="65"/>
      <c r="K46" s="65"/>
      <c r="L46" s="11"/>
      <c r="M46" s="11"/>
    </row>
    <row r="47" spans="2:13" x14ac:dyDescent="0.2">
      <c r="D47" s="5"/>
      <c r="F47" s="5"/>
      <c r="G47" s="80"/>
      <c r="H47" s="80"/>
      <c r="I47" s="27"/>
      <c r="J47" s="65"/>
      <c r="K47" s="65"/>
    </row>
    <row r="48" spans="2:13" s="27" customFormat="1" x14ac:dyDescent="0.2">
      <c r="D48" s="3"/>
      <c r="E48" s="83"/>
      <c r="F48" s="80"/>
      <c r="G48" s="80"/>
      <c r="H48" s="80"/>
      <c r="J48" s="65"/>
      <c r="K48" s="65"/>
    </row>
    <row r="49" spans="4:11" s="27" customFormat="1" x14ac:dyDescent="0.2">
      <c r="D49" s="3"/>
      <c r="E49" s="134"/>
      <c r="F49" s="80"/>
      <c r="J49" s="65"/>
      <c r="K49" s="65"/>
    </row>
    <row r="50" spans="4:11" s="27" customFormat="1" x14ac:dyDescent="0.2">
      <c r="D50" s="3"/>
      <c r="E50" s="130"/>
      <c r="J50" s="65"/>
      <c r="K50" s="65"/>
    </row>
    <row r="51" spans="4:11" s="27" customFormat="1" x14ac:dyDescent="0.2">
      <c r="D51" s="3"/>
      <c r="E51" s="130"/>
      <c r="J51" s="65"/>
      <c r="K51" s="65"/>
    </row>
    <row r="52" spans="4:11" s="27" customFormat="1" x14ac:dyDescent="0.2">
      <c r="D52" s="3"/>
      <c r="E52" s="130"/>
      <c r="J52" s="65"/>
      <c r="K52" s="65"/>
    </row>
    <row r="53" spans="4:11" s="27" customFormat="1" x14ac:dyDescent="0.2">
      <c r="D53" s="3"/>
      <c r="J53" s="65"/>
      <c r="K53" s="65"/>
    </row>
    <row r="54" spans="4:11" s="27" customFormat="1" x14ac:dyDescent="0.2">
      <c r="D54" s="3"/>
      <c r="J54" s="65"/>
      <c r="K54" s="65"/>
    </row>
    <row r="55" spans="4:11" s="27" customFormat="1" x14ac:dyDescent="0.2">
      <c r="D55" s="3"/>
      <c r="J55" s="65"/>
      <c r="K55" s="65"/>
    </row>
    <row r="56" spans="4:11" s="27" customFormat="1" x14ac:dyDescent="0.2">
      <c r="D56" s="3"/>
      <c r="J56" s="65"/>
      <c r="K56" s="65"/>
    </row>
    <row r="57" spans="4:11" s="27" customFormat="1" x14ac:dyDescent="0.2">
      <c r="D57" s="3"/>
      <c r="J57" s="65"/>
      <c r="K57" s="65"/>
    </row>
    <row r="58" spans="4:11" s="27" customFormat="1" x14ac:dyDescent="0.2">
      <c r="D58" s="3"/>
      <c r="J58" s="65"/>
      <c r="K58" s="65"/>
    </row>
    <row r="59" spans="4:11" s="27" customFormat="1" x14ac:dyDescent="0.2">
      <c r="D59" s="3"/>
      <c r="J59" s="65"/>
      <c r="K59" s="65"/>
    </row>
    <row r="60" spans="4:11" s="27" customFormat="1" x14ac:dyDescent="0.2">
      <c r="D60" s="3"/>
      <c r="J60" s="65"/>
      <c r="K60" s="65"/>
    </row>
    <row r="61" spans="4:11" s="27" customFormat="1" x14ac:dyDescent="0.2">
      <c r="D61" s="3"/>
      <c r="J61" s="65"/>
      <c r="K61" s="65"/>
    </row>
    <row r="62" spans="4:11" s="27" customFormat="1" x14ac:dyDescent="0.2">
      <c r="D62" s="3"/>
      <c r="J62" s="65"/>
      <c r="K62" s="65"/>
    </row>
    <row r="63" spans="4:11" s="27" customFormat="1" x14ac:dyDescent="0.2">
      <c r="D63" s="3"/>
      <c r="J63" s="65"/>
      <c r="K63" s="65"/>
    </row>
    <row r="64" spans="4:11" s="27" customFormat="1" x14ac:dyDescent="0.2">
      <c r="D64" s="3"/>
      <c r="J64" s="65"/>
      <c r="K64" s="65"/>
    </row>
    <row r="65" spans="2:11" s="27" customFormat="1" x14ac:dyDescent="0.2">
      <c r="D65" s="3"/>
      <c r="J65" s="65"/>
      <c r="K65" s="65"/>
    </row>
    <row r="66" spans="2:11" s="27" customFormat="1" x14ac:dyDescent="0.2">
      <c r="D66" s="3"/>
    </row>
    <row r="67" spans="2:11" s="27" customFormat="1" x14ac:dyDescent="0.2">
      <c r="D67" s="3"/>
    </row>
    <row r="68" spans="2:11" s="27" customFormat="1" x14ac:dyDescent="0.2">
      <c r="D68" s="3"/>
    </row>
    <row r="69" spans="2:11" s="27" customFormat="1" x14ac:dyDescent="0.2">
      <c r="D69" s="3"/>
    </row>
    <row r="70" spans="2:11" s="27" customFormat="1" x14ac:dyDescent="0.2">
      <c r="B70" s="3"/>
      <c r="C70" s="3"/>
      <c r="D70" s="3"/>
      <c r="I70" s="3"/>
    </row>
    <row r="71" spans="2:11" s="27" customFormat="1" x14ac:dyDescent="0.2">
      <c r="B71" s="3"/>
      <c r="C71" s="3"/>
      <c r="D71" s="3"/>
      <c r="I71" s="3"/>
    </row>
    <row r="72" spans="2:11" s="27" customFormat="1" x14ac:dyDescent="0.2">
      <c r="B72" s="3"/>
      <c r="C72" s="3"/>
      <c r="D72" s="3"/>
      <c r="I72" s="3"/>
    </row>
    <row r="73" spans="2:11" s="27" customFormat="1" x14ac:dyDescent="0.2">
      <c r="B73" s="3"/>
      <c r="C73" s="3"/>
      <c r="D73" s="3"/>
      <c r="G73" s="3"/>
      <c r="H73" s="3"/>
      <c r="I73" s="3"/>
    </row>
    <row r="74" spans="2:11" x14ac:dyDescent="0.2">
      <c r="E74" s="27"/>
    </row>
    <row r="75" spans="2:11" x14ac:dyDescent="0.2">
      <c r="E75" s="27"/>
    </row>
  </sheetData>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0"/>
  <sheetViews>
    <sheetView showGridLines="0" zoomScaleNormal="100" workbookViewId="0"/>
  </sheetViews>
  <sheetFormatPr defaultColWidth="9.28515625" defaultRowHeight="12" customHeight="1" x14ac:dyDescent="0.2"/>
  <cols>
    <col min="1" max="1" width="9.28515625" style="3"/>
    <col min="2" max="2" width="24.42578125" style="3" customWidth="1"/>
    <col min="3" max="3" width="15.5703125" style="3" customWidth="1"/>
    <col min="4" max="13" width="9.5703125" style="3" customWidth="1"/>
    <col min="14" max="14" width="21.28515625" style="3" bestFit="1" customWidth="1"/>
    <col min="15" max="15" width="22.28515625" style="3" bestFit="1" customWidth="1"/>
    <col min="16" max="16" width="21.28515625" style="3" bestFit="1" customWidth="1"/>
    <col min="17" max="17" width="22.28515625" style="3" bestFit="1" customWidth="1"/>
    <col min="18" max="18" width="21.28515625" style="3" bestFit="1" customWidth="1"/>
    <col min="19" max="19" width="22.28515625" style="3" bestFit="1" customWidth="1"/>
    <col min="20" max="20" width="21.28515625" style="3" bestFit="1" customWidth="1"/>
    <col min="21" max="21" width="22.28515625" style="3" bestFit="1" customWidth="1"/>
    <col min="22" max="22" width="21.28515625" style="3" bestFit="1" customWidth="1"/>
    <col min="23" max="23" width="22.28515625" style="3" bestFit="1" customWidth="1"/>
    <col min="24" max="24" width="21.28515625" style="3" bestFit="1" customWidth="1"/>
    <col min="25" max="26" width="15.7109375" style="3" bestFit="1" customWidth="1"/>
    <col min="27" max="27" width="7" style="3" bestFit="1" customWidth="1"/>
    <col min="28" max="28" width="2.140625" style="3" bestFit="1" customWidth="1"/>
    <col min="29" max="29" width="13.42578125" style="3" bestFit="1" customWidth="1"/>
    <col min="30" max="30" width="7" style="3" bestFit="1" customWidth="1"/>
    <col min="31" max="31" width="2.140625" style="3" bestFit="1" customWidth="1"/>
    <col min="32" max="32" width="13.42578125" style="3" bestFit="1" customWidth="1"/>
    <col min="33" max="33" width="7" style="3" bestFit="1" customWidth="1"/>
    <col min="34" max="34" width="2.140625" style="3" bestFit="1" customWidth="1"/>
    <col min="35" max="35" width="2.28515625" style="3" bestFit="1" customWidth="1"/>
    <col min="36" max="36" width="13.42578125" style="3" bestFit="1" customWidth="1"/>
    <col min="37" max="37" width="7" style="3" bestFit="1" customWidth="1"/>
    <col min="38" max="38" width="2.140625" style="3" bestFit="1" customWidth="1"/>
    <col min="39" max="39" width="2.28515625" style="3" bestFit="1" customWidth="1"/>
    <col min="40" max="40" width="13.42578125" style="3" bestFit="1" customWidth="1"/>
    <col min="41" max="41" width="7" style="3" bestFit="1" customWidth="1"/>
    <col min="42" max="42" width="2.140625" style="3" bestFit="1" customWidth="1"/>
    <col min="43" max="43" width="2.28515625" style="3" bestFit="1" customWidth="1"/>
    <col min="44" max="44" width="13.42578125" style="3" bestFit="1" customWidth="1"/>
    <col min="45" max="45" width="7" style="3" bestFit="1" customWidth="1"/>
    <col min="46" max="47" width="2.140625" style="3" bestFit="1" customWidth="1"/>
    <col min="48" max="48" width="2.28515625" style="3" bestFit="1" customWidth="1"/>
    <col min="49" max="49" width="13.42578125" style="3" bestFit="1" customWidth="1"/>
    <col min="50" max="50" width="7" style="3" bestFit="1" customWidth="1"/>
    <col min="51" max="52" width="2.140625" style="3" bestFit="1" customWidth="1"/>
    <col min="53" max="53" width="2.28515625" style="3" bestFit="1" customWidth="1"/>
    <col min="54" max="54" width="13.42578125" style="3" bestFit="1" customWidth="1"/>
    <col min="55" max="55" width="7" style="3" bestFit="1" customWidth="1"/>
    <col min="56" max="57" width="2.140625" style="3" bestFit="1" customWidth="1"/>
    <col min="58" max="58" width="2.28515625" style="3" bestFit="1" customWidth="1"/>
    <col min="59" max="59" width="13.42578125" style="3" bestFit="1" customWidth="1"/>
    <col min="60" max="60" width="7" style="3" bestFit="1" customWidth="1"/>
    <col min="61" max="61" width="5" style="3" bestFit="1" customWidth="1"/>
    <col min="62" max="62" width="2.28515625" style="3" bestFit="1" customWidth="1"/>
    <col min="63" max="64" width="2.140625" style="3" bestFit="1" customWidth="1"/>
    <col min="65" max="65" width="2.28515625" style="3" bestFit="1" customWidth="1"/>
    <col min="66" max="66" width="13.42578125" style="3" bestFit="1" customWidth="1"/>
    <col min="67" max="67" width="7" style="3" bestFit="1" customWidth="1"/>
    <col min="68" max="69" width="2.140625" style="3" bestFit="1" customWidth="1"/>
    <col min="70" max="70" width="13.42578125" style="3" bestFit="1" customWidth="1"/>
    <col min="71" max="71" width="7" style="3" bestFit="1" customWidth="1"/>
    <col min="72" max="73" width="2.140625" style="3" bestFit="1" customWidth="1"/>
    <col min="74" max="74" width="13.42578125" style="3" bestFit="1" customWidth="1"/>
    <col min="75" max="75" width="7" style="3" bestFit="1" customWidth="1"/>
    <col min="76" max="77" width="2.140625" style="3" bestFit="1" customWidth="1"/>
    <col min="78" max="78" width="13.42578125" style="3" bestFit="1" customWidth="1"/>
    <col min="79" max="79" width="7" style="3" bestFit="1" customWidth="1"/>
    <col min="80" max="80" width="2.140625" style="3" bestFit="1" customWidth="1"/>
    <col min="81" max="81" width="13.42578125" style="3" bestFit="1" customWidth="1"/>
    <col min="82" max="82" width="7" style="3" bestFit="1" customWidth="1"/>
    <col min="83" max="83" width="2.28515625" style="3" bestFit="1" customWidth="1"/>
    <col min="84" max="84" width="2.140625" style="3" bestFit="1" customWidth="1"/>
    <col min="85" max="85" width="13.42578125" style="3" bestFit="1" customWidth="1"/>
    <col min="86" max="86" width="7" style="3" bestFit="1" customWidth="1"/>
    <col min="87" max="87" width="2.28515625" style="3" bestFit="1" customWidth="1"/>
    <col min="88" max="88" width="2.140625" style="3" bestFit="1" customWidth="1"/>
    <col min="89" max="89" width="13.42578125" style="3" bestFit="1" customWidth="1"/>
    <col min="90" max="90" width="7" style="3" bestFit="1" customWidth="1"/>
    <col min="91" max="91" width="2.28515625" style="3" bestFit="1" customWidth="1"/>
    <col min="92" max="93" width="2.140625" style="3" bestFit="1" customWidth="1"/>
    <col min="94" max="94" width="2.28515625" style="3" bestFit="1" customWidth="1"/>
    <col min="95" max="95" width="13.42578125" style="3" bestFit="1" customWidth="1"/>
    <col min="96" max="96" width="7" style="3" bestFit="1" customWidth="1"/>
    <col min="97" max="97" width="2.28515625" style="3" bestFit="1" customWidth="1"/>
    <col min="98" max="99" width="2.140625" style="3" bestFit="1" customWidth="1"/>
    <col min="100" max="100" width="2.28515625" style="3" bestFit="1" customWidth="1"/>
    <col min="101" max="101" width="13.42578125" style="3" bestFit="1" customWidth="1"/>
    <col min="102" max="102" width="15.7109375" style="3" bestFit="1" customWidth="1"/>
    <col min="103" max="16384" width="9.28515625" style="3"/>
  </cols>
  <sheetData>
    <row r="1" spans="2:13" ht="12" customHeight="1" x14ac:dyDescent="0.2">
      <c r="B1" s="66"/>
      <c r="M1" s="25"/>
    </row>
    <row r="2" spans="2:13" ht="15.75" x14ac:dyDescent="0.25">
      <c r="B2" s="137" t="s">
        <v>201</v>
      </c>
      <c r="M2" s="25"/>
    </row>
    <row r="3" spans="2:13" ht="12" customHeight="1" x14ac:dyDescent="0.2">
      <c r="B3" s="84" t="s">
        <v>119</v>
      </c>
      <c r="M3" s="25"/>
    </row>
    <row r="21" spans="2:19" ht="12" customHeight="1" x14ac:dyDescent="0.2">
      <c r="O21" s="7"/>
      <c r="P21" s="7"/>
      <c r="Q21" s="7"/>
      <c r="R21" s="7"/>
      <c r="S21" s="7"/>
    </row>
    <row r="22" spans="2:19" ht="12" customHeight="1" x14ac:dyDescent="0.2">
      <c r="B22" s="1"/>
      <c r="O22" s="7"/>
      <c r="P22" s="7"/>
      <c r="Q22" s="7"/>
      <c r="R22" s="7"/>
      <c r="S22" s="7"/>
    </row>
    <row r="23" spans="2:19" ht="12" customHeight="1" x14ac:dyDescent="0.2">
      <c r="O23" s="7"/>
      <c r="P23" s="7"/>
      <c r="Q23" s="7"/>
      <c r="R23" s="7"/>
      <c r="S23" s="7"/>
    </row>
    <row r="24" spans="2:19" ht="12" customHeight="1" x14ac:dyDescent="0.2">
      <c r="O24" s="7"/>
      <c r="P24" s="7"/>
      <c r="Q24" s="7"/>
      <c r="R24" s="7"/>
      <c r="S24" s="7"/>
    </row>
    <row r="25" spans="2:19" ht="12" customHeight="1" x14ac:dyDescent="0.2">
      <c r="O25" s="7"/>
      <c r="P25" s="7"/>
      <c r="Q25" s="7"/>
      <c r="R25" s="7"/>
      <c r="S25" s="7"/>
    </row>
    <row r="26" spans="2:19" ht="12" customHeight="1" x14ac:dyDescent="0.2">
      <c r="O26" s="7"/>
      <c r="P26" s="7"/>
      <c r="Q26" s="7"/>
      <c r="R26" s="7"/>
      <c r="S26" s="7"/>
    </row>
    <row r="27" spans="2:19" ht="12" customHeight="1" x14ac:dyDescent="0.2">
      <c r="O27" s="7"/>
      <c r="P27" s="7"/>
      <c r="Q27" s="7"/>
      <c r="R27" s="7"/>
      <c r="S27" s="7"/>
    </row>
    <row r="28" spans="2:19" ht="68.650000000000006" customHeight="1" x14ac:dyDescent="0.2">
      <c r="O28" s="7"/>
      <c r="P28" s="7"/>
      <c r="Q28" s="7"/>
      <c r="R28" s="7"/>
      <c r="S28" s="7"/>
    </row>
    <row r="29" spans="2:19" ht="15.75" customHeight="1" x14ac:dyDescent="0.2">
      <c r="O29" s="7"/>
      <c r="P29" s="7"/>
      <c r="Q29" s="7"/>
      <c r="R29" s="7"/>
      <c r="S29" s="7"/>
    </row>
    <row r="30" spans="2:19" ht="12" customHeight="1" x14ac:dyDescent="0.2">
      <c r="L30" s="45"/>
      <c r="M30" s="45"/>
      <c r="O30" s="7"/>
      <c r="P30" s="7"/>
      <c r="Q30" s="7"/>
      <c r="R30" s="7"/>
      <c r="S30" s="7"/>
    </row>
    <row r="36" spans="2:13" ht="12" customHeight="1" x14ac:dyDescent="0.2">
      <c r="B36" s="138" t="s">
        <v>231</v>
      </c>
      <c r="C36" s="26"/>
      <c r="D36" s="26"/>
    </row>
    <row r="37" spans="2:13" ht="12" customHeight="1" x14ac:dyDescent="0.2">
      <c r="B37" s="131" t="s">
        <v>165</v>
      </c>
      <c r="C37" s="26"/>
      <c r="D37" s="26"/>
    </row>
    <row r="38" spans="2:13" ht="12" customHeight="1" x14ac:dyDescent="0.2">
      <c r="B38" s="131"/>
      <c r="C38" s="26"/>
      <c r="D38" s="26"/>
    </row>
    <row r="39" spans="2:13" ht="12" customHeight="1" x14ac:dyDescent="0.2">
      <c r="B39" s="131"/>
      <c r="C39" s="26"/>
      <c r="D39" s="26"/>
    </row>
    <row r="40" spans="2:13" ht="12" customHeight="1" x14ac:dyDescent="0.2">
      <c r="B40" s="140"/>
    </row>
    <row r="41" spans="2:13" ht="12" customHeight="1" x14ac:dyDescent="0.2">
      <c r="B41" s="148" t="s">
        <v>143</v>
      </c>
      <c r="C41" s="148">
        <v>2009</v>
      </c>
      <c r="D41" s="148">
        <v>2010</v>
      </c>
      <c r="E41" s="148">
        <v>2011</v>
      </c>
      <c r="F41" s="148">
        <v>2012</v>
      </c>
      <c r="G41" s="148">
        <v>2013</v>
      </c>
      <c r="H41" s="148">
        <v>2014</v>
      </c>
      <c r="I41" s="148">
        <v>2015</v>
      </c>
      <c r="J41" s="148">
        <v>2016</v>
      </c>
      <c r="K41" s="148">
        <v>2017</v>
      </c>
      <c r="L41" s="148">
        <v>2018</v>
      </c>
      <c r="M41" s="148">
        <v>2019</v>
      </c>
    </row>
    <row r="42" spans="2:13" ht="12" customHeight="1" x14ac:dyDescent="0.2">
      <c r="B42" s="150" t="s">
        <v>59</v>
      </c>
      <c r="C42" s="155">
        <v>66015204</v>
      </c>
      <c r="D42" s="155">
        <v>67922535</v>
      </c>
      <c r="E42" s="155">
        <v>69185172</v>
      </c>
      <c r="F42" s="155">
        <v>68240350</v>
      </c>
      <c r="G42" s="155">
        <v>69197228</v>
      </c>
      <c r="H42" s="155">
        <v>71445953</v>
      </c>
      <c r="I42" s="155">
        <v>73371303</v>
      </c>
      <c r="J42" s="155">
        <v>75215039</v>
      </c>
      <c r="K42" s="155">
        <v>77508957</v>
      </c>
      <c r="L42" s="155">
        <v>77382921</v>
      </c>
      <c r="M42" s="155">
        <v>79579609</v>
      </c>
    </row>
    <row r="43" spans="2:13" ht="12" customHeight="1" x14ac:dyDescent="0.2">
      <c r="B43" s="150" t="s">
        <v>145</v>
      </c>
      <c r="C43" s="155">
        <v>26099385</v>
      </c>
      <c r="D43" s="155">
        <v>27506965</v>
      </c>
      <c r="E43" s="155">
        <v>28035517</v>
      </c>
      <c r="F43" s="155">
        <v>27678849</v>
      </c>
      <c r="G43" s="155">
        <v>28457610</v>
      </c>
      <c r="H43" s="155">
        <v>29348833</v>
      </c>
      <c r="I43" s="155">
        <v>30132334</v>
      </c>
      <c r="J43" s="155">
        <v>30675259</v>
      </c>
      <c r="K43" s="155">
        <v>31439703</v>
      </c>
      <c r="L43" s="155">
        <v>31768706</v>
      </c>
      <c r="M43" s="155">
        <v>32295913</v>
      </c>
    </row>
    <row r="44" spans="2:13" ht="12" customHeight="1" x14ac:dyDescent="0.2">
      <c r="B44" s="150" t="s">
        <v>146</v>
      </c>
      <c r="C44" s="155">
        <v>12198579</v>
      </c>
      <c r="D44" s="155">
        <v>12355703</v>
      </c>
      <c r="E44" s="155">
        <v>12479573</v>
      </c>
      <c r="F44" s="155">
        <v>12547525</v>
      </c>
      <c r="G44" s="155">
        <v>12744979</v>
      </c>
      <c r="H44" s="155">
        <v>13187608</v>
      </c>
      <c r="I44" s="155">
        <v>13663999</v>
      </c>
      <c r="J44" s="155">
        <v>14037118</v>
      </c>
      <c r="K44" s="155">
        <v>14551775</v>
      </c>
      <c r="L44" s="155">
        <v>14817435</v>
      </c>
      <c r="M44" s="155">
        <v>15424521</v>
      </c>
    </row>
    <row r="45" spans="2:13" ht="12" customHeight="1" x14ac:dyDescent="0.2">
      <c r="B45" s="150" t="s">
        <v>29</v>
      </c>
      <c r="C45" s="155">
        <v>13372000</v>
      </c>
      <c r="D45" s="155">
        <v>13223590</v>
      </c>
      <c r="E45" s="155">
        <v>13474907</v>
      </c>
      <c r="F45" s="155">
        <v>13332672</v>
      </c>
      <c r="G45" s="155">
        <v>13280553</v>
      </c>
      <c r="H45" s="155">
        <v>13339083</v>
      </c>
      <c r="I45" s="155">
        <v>13475823</v>
      </c>
      <c r="J45" s="155">
        <v>13858185</v>
      </c>
      <c r="K45" s="155">
        <v>14069439</v>
      </c>
      <c r="L45" s="155">
        <v>14512547</v>
      </c>
      <c r="M45" s="155">
        <v>15235923</v>
      </c>
    </row>
    <row r="46" spans="2:13" ht="12" customHeight="1" x14ac:dyDescent="0.2">
      <c r="B46" s="150" t="s">
        <v>205</v>
      </c>
      <c r="C46" s="155">
        <v>10364560</v>
      </c>
      <c r="D46" s="155">
        <v>10851542</v>
      </c>
      <c r="E46" s="155">
        <v>11116492</v>
      </c>
      <c r="F46" s="155">
        <v>10745434</v>
      </c>
      <c r="G46" s="155">
        <v>10815962</v>
      </c>
      <c r="H46" s="155">
        <v>11587223</v>
      </c>
      <c r="I46" s="155">
        <v>12077902</v>
      </c>
      <c r="J46" s="155">
        <v>12629048</v>
      </c>
      <c r="K46" s="155">
        <v>13260558</v>
      </c>
      <c r="L46" s="155">
        <v>12173382</v>
      </c>
      <c r="M46" s="155">
        <v>12412412</v>
      </c>
    </row>
    <row r="47" spans="2:13" ht="12" customHeight="1" x14ac:dyDescent="0.2">
      <c r="B47" s="160" t="s">
        <v>128</v>
      </c>
      <c r="C47" s="161">
        <v>3730016</v>
      </c>
      <c r="D47" s="161">
        <v>3764910</v>
      </c>
      <c r="E47" s="161">
        <v>3811904</v>
      </c>
      <c r="F47" s="161">
        <v>3751610</v>
      </c>
      <c r="G47" s="161">
        <v>3710563</v>
      </c>
      <c r="H47" s="161">
        <v>3789778</v>
      </c>
      <c r="I47" s="161">
        <v>3827877</v>
      </c>
      <c r="J47" s="161">
        <v>3810258</v>
      </c>
      <c r="K47" s="161">
        <v>3984306</v>
      </c>
      <c r="L47" s="161">
        <v>3899816</v>
      </c>
      <c r="M47" s="161">
        <v>3978234</v>
      </c>
    </row>
    <row r="48" spans="2:13" ht="12" customHeight="1" x14ac:dyDescent="0.2">
      <c r="B48" s="163"/>
      <c r="C48" s="139"/>
      <c r="D48" s="139"/>
      <c r="E48" s="139"/>
      <c r="F48" s="139"/>
      <c r="G48" s="139"/>
      <c r="H48" s="139"/>
      <c r="I48" s="139"/>
      <c r="J48" s="139"/>
      <c r="K48" s="139"/>
      <c r="L48" s="139"/>
      <c r="M48" s="139"/>
    </row>
    <row r="52" spans="13:16" x14ac:dyDescent="0.2">
      <c r="O52" s="4"/>
      <c r="P52" s="4"/>
    </row>
    <row r="53" spans="13:16" x14ac:dyDescent="0.2">
      <c r="O53" s="4"/>
      <c r="P53" s="4"/>
    </row>
    <row r="54" spans="13:16" x14ac:dyDescent="0.2">
      <c r="O54" s="4"/>
      <c r="P54" s="4"/>
    </row>
    <row r="55" spans="13:16" x14ac:dyDescent="0.2">
      <c r="O55" s="4"/>
      <c r="P55" s="4"/>
    </row>
    <row r="56" spans="13:16" x14ac:dyDescent="0.2">
      <c r="O56" s="4"/>
      <c r="P56" s="4"/>
    </row>
    <row r="60" spans="13:16" ht="12" customHeight="1" x14ac:dyDescent="0.2">
      <c r="M60" s="4"/>
    </row>
  </sheetData>
  <pageMargins left="0.78740157499999996" right="0.78740157499999996" top="0.984251969" bottom="0.984251969" header="0.4921259845" footer="0.492125984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2"/>
  <sheetViews>
    <sheetView showGridLines="0" zoomScaleNormal="100" workbookViewId="0"/>
  </sheetViews>
  <sheetFormatPr defaultColWidth="9.28515625" defaultRowHeight="12" x14ac:dyDescent="0.2"/>
  <cols>
    <col min="1" max="1" width="9.28515625" style="68"/>
    <col min="2" max="2" width="24.42578125" style="68" customWidth="1"/>
    <col min="3" max="3" width="18" style="68" customWidth="1"/>
    <col min="4" max="13" width="6.85546875" style="68" customWidth="1"/>
    <col min="14" max="14" width="34.42578125" style="68" bestFit="1" customWidth="1"/>
    <col min="15" max="15" width="34.28515625" style="68" bestFit="1" customWidth="1"/>
    <col min="16" max="25" width="13.28515625" style="68" bestFit="1" customWidth="1"/>
    <col min="26" max="26" width="15.7109375" style="68" bestFit="1" customWidth="1"/>
    <col min="27" max="16384" width="9.28515625" style="68"/>
  </cols>
  <sheetData>
    <row r="1" spans="2:21" x14ac:dyDescent="0.2">
      <c r="P1" s="25"/>
    </row>
    <row r="2" spans="2:21" ht="15.75" x14ac:dyDescent="0.25">
      <c r="B2" s="88" t="s">
        <v>202</v>
      </c>
      <c r="P2" s="25"/>
    </row>
    <row r="3" spans="2:21" ht="12.75" x14ac:dyDescent="0.2">
      <c r="B3" s="89" t="s">
        <v>164</v>
      </c>
      <c r="P3" s="25"/>
    </row>
    <row r="6" spans="2:21" x14ac:dyDescent="0.2">
      <c r="U6" s="90"/>
    </row>
    <row r="7" spans="2:21" x14ac:dyDescent="0.2">
      <c r="O7" s="91"/>
      <c r="P7" s="91"/>
      <c r="Q7" s="91"/>
      <c r="R7" s="91"/>
      <c r="T7" s="90"/>
      <c r="U7" s="90"/>
    </row>
    <row r="8" spans="2:21" x14ac:dyDescent="0.2">
      <c r="Q8" s="90"/>
      <c r="R8" s="90"/>
      <c r="S8" s="90"/>
      <c r="T8" s="90"/>
      <c r="U8" s="90"/>
    </row>
    <row r="9" spans="2:21" x14ac:dyDescent="0.2">
      <c r="Q9" s="90"/>
      <c r="R9" s="90"/>
      <c r="S9" s="90"/>
      <c r="T9" s="90"/>
      <c r="U9" s="90"/>
    </row>
    <row r="10" spans="2:21" x14ac:dyDescent="0.2">
      <c r="Q10" s="90"/>
      <c r="R10" s="90"/>
      <c r="S10" s="90"/>
      <c r="T10" s="90"/>
      <c r="U10" s="90"/>
    </row>
    <row r="11" spans="2:21" x14ac:dyDescent="0.2">
      <c r="Q11" s="90"/>
      <c r="R11" s="90"/>
      <c r="S11" s="90"/>
      <c r="T11" s="90"/>
      <c r="U11" s="90"/>
    </row>
    <row r="12" spans="2:21" x14ac:dyDescent="0.2">
      <c r="Q12" s="90"/>
      <c r="R12" s="90"/>
      <c r="S12" s="90"/>
      <c r="T12" s="90"/>
      <c r="U12" s="90"/>
    </row>
    <row r="13" spans="2:21" x14ac:dyDescent="0.2">
      <c r="Q13" s="90"/>
      <c r="R13" s="90"/>
      <c r="S13" s="90"/>
      <c r="T13" s="90"/>
      <c r="U13" s="90"/>
    </row>
    <row r="14" spans="2:21" x14ac:dyDescent="0.2">
      <c r="Q14" s="90"/>
      <c r="R14" s="90"/>
      <c r="S14" s="90"/>
      <c r="T14" s="90"/>
      <c r="U14" s="90"/>
    </row>
    <row r="15" spans="2:21" x14ac:dyDescent="0.2">
      <c r="Q15" s="90"/>
      <c r="R15" s="90"/>
      <c r="S15" s="90"/>
      <c r="T15" s="90"/>
      <c r="U15" s="90"/>
    </row>
    <row r="16" spans="2:21" x14ac:dyDescent="0.2">
      <c r="Q16" s="90"/>
      <c r="R16" s="90"/>
      <c r="S16" s="90"/>
      <c r="T16" s="90"/>
      <c r="U16" s="90"/>
    </row>
    <row r="17" spans="2:21" x14ac:dyDescent="0.2">
      <c r="Q17" s="90"/>
      <c r="R17" s="90"/>
      <c r="S17" s="90"/>
      <c r="T17" s="90"/>
      <c r="U17" s="90"/>
    </row>
    <row r="18" spans="2:21" x14ac:dyDescent="0.2">
      <c r="Q18" s="90"/>
      <c r="R18" s="90"/>
      <c r="S18" s="90"/>
      <c r="T18" s="90"/>
      <c r="U18" s="90"/>
    </row>
    <row r="19" spans="2:21" x14ac:dyDescent="0.2">
      <c r="Q19" s="90"/>
      <c r="R19" s="90"/>
      <c r="S19" s="90"/>
      <c r="T19" s="90"/>
      <c r="U19" s="90"/>
    </row>
    <row r="20" spans="2:21" x14ac:dyDescent="0.2">
      <c r="Q20" s="90"/>
      <c r="R20" s="90"/>
      <c r="S20" s="90"/>
      <c r="T20" s="90"/>
      <c r="U20" s="90"/>
    </row>
    <row r="21" spans="2:21" x14ac:dyDescent="0.2">
      <c r="Q21" s="90"/>
      <c r="R21" s="90"/>
      <c r="S21" s="90"/>
      <c r="T21" s="90"/>
      <c r="U21" s="90"/>
    </row>
    <row r="22" spans="2:21" x14ac:dyDescent="0.2">
      <c r="Q22" s="90"/>
      <c r="R22" s="90"/>
      <c r="S22" s="90"/>
      <c r="T22" s="90"/>
      <c r="U22" s="90"/>
    </row>
    <row r="23" spans="2:21" x14ac:dyDescent="0.2">
      <c r="Q23" s="90"/>
      <c r="R23" s="90"/>
      <c r="S23" s="90"/>
      <c r="T23" s="90"/>
      <c r="U23" s="90"/>
    </row>
    <row r="24" spans="2:21" x14ac:dyDescent="0.2">
      <c r="Q24" s="90"/>
      <c r="R24" s="90"/>
      <c r="S24" s="90"/>
      <c r="T24" s="90"/>
      <c r="U24" s="90"/>
    </row>
    <row r="25" spans="2:21" x14ac:dyDescent="0.2">
      <c r="Q25" s="90"/>
      <c r="R25" s="90"/>
      <c r="S25" s="90"/>
      <c r="T25" s="90"/>
      <c r="U25" s="90"/>
    </row>
    <row r="26" spans="2:21" x14ac:dyDescent="0.2">
      <c r="Q26" s="90"/>
      <c r="R26" s="90"/>
      <c r="S26" s="90"/>
      <c r="T26" s="90"/>
      <c r="U26" s="90"/>
    </row>
    <row r="27" spans="2:21" x14ac:dyDescent="0.2">
      <c r="Q27" s="90"/>
      <c r="R27" s="90"/>
      <c r="S27" s="90"/>
      <c r="T27" s="90"/>
      <c r="U27" s="90"/>
    </row>
    <row r="28" spans="2:21" ht="97.15" customHeight="1" x14ac:dyDescent="0.2">
      <c r="Q28" s="90"/>
      <c r="R28" s="90"/>
      <c r="S28" s="90"/>
      <c r="T28" s="90"/>
      <c r="U28" s="90"/>
    </row>
    <row r="29" spans="2:21" x14ac:dyDescent="0.2">
      <c r="Q29" s="90"/>
      <c r="R29" s="90"/>
      <c r="S29" s="90"/>
      <c r="T29" s="90"/>
      <c r="U29" s="90"/>
    </row>
    <row r="30" spans="2:21" x14ac:dyDescent="0.2">
      <c r="L30" s="70"/>
      <c r="M30" s="70"/>
      <c r="N30" s="70"/>
      <c r="Q30" s="90"/>
      <c r="R30" s="90"/>
      <c r="S30" s="90"/>
      <c r="T30" s="90"/>
      <c r="U30" s="90"/>
    </row>
    <row r="32" spans="2:21" x14ac:dyDescent="0.2">
      <c r="B32" s="92"/>
    </row>
    <row r="37" spans="2:14" x14ac:dyDescent="0.2">
      <c r="B37" s="93"/>
    </row>
    <row r="42" spans="2:14" x14ac:dyDescent="0.2">
      <c r="B42" s="138" t="s">
        <v>231</v>
      </c>
      <c r="C42" s="141"/>
      <c r="D42" s="141"/>
    </row>
    <row r="43" spans="2:14" x14ac:dyDescent="0.2">
      <c r="B43" s="131" t="s">
        <v>165</v>
      </c>
      <c r="C43" s="141"/>
      <c r="D43" s="141"/>
    </row>
    <row r="45" spans="2:14" x14ac:dyDescent="0.2">
      <c r="B45" s="140"/>
      <c r="C45" s="3"/>
      <c r="D45" s="3"/>
      <c r="E45" s="3"/>
      <c r="F45" s="3"/>
      <c r="G45" s="3"/>
      <c r="H45" s="3"/>
      <c r="I45" s="3"/>
      <c r="J45" s="3"/>
      <c r="K45" s="3"/>
      <c r="L45" s="3"/>
      <c r="M45" s="3"/>
    </row>
    <row r="46" spans="2:14" x14ac:dyDescent="0.2">
      <c r="B46" s="148" t="s">
        <v>143</v>
      </c>
      <c r="C46" s="148">
        <v>2009</v>
      </c>
      <c r="D46" s="148">
        <v>2010</v>
      </c>
      <c r="E46" s="148">
        <v>2011</v>
      </c>
      <c r="F46" s="148">
        <v>2012</v>
      </c>
      <c r="G46" s="148">
        <v>2013</v>
      </c>
      <c r="H46" s="148">
        <v>2014</v>
      </c>
      <c r="I46" s="148">
        <v>2015</v>
      </c>
      <c r="J46" s="148">
        <v>2016</v>
      </c>
      <c r="K46" s="148">
        <v>2017</v>
      </c>
      <c r="L46" s="148">
        <v>2018</v>
      </c>
      <c r="M46" s="148">
        <v>2019</v>
      </c>
      <c r="N46" s="97"/>
    </row>
    <row r="47" spans="2:14" x14ac:dyDescent="0.2">
      <c r="B47" s="150" t="s">
        <v>59</v>
      </c>
      <c r="C47" s="159">
        <v>149.88999999999999</v>
      </c>
      <c r="D47" s="159">
        <v>154</v>
      </c>
      <c r="E47" s="159">
        <v>157.15</v>
      </c>
      <c r="F47" s="159">
        <v>154.77000000000001</v>
      </c>
      <c r="G47" s="159">
        <v>156.57</v>
      </c>
      <c r="H47" s="159">
        <v>161.18</v>
      </c>
      <c r="I47" s="159">
        <v>165.16</v>
      </c>
      <c r="J47" s="159">
        <v>168.96</v>
      </c>
      <c r="K47" s="159">
        <v>173.84</v>
      </c>
      <c r="L47" s="159">
        <v>173.27</v>
      </c>
      <c r="M47" s="159">
        <v>178.08</v>
      </c>
    </row>
    <row r="48" spans="2:14" x14ac:dyDescent="0.2">
      <c r="B48" s="150" t="s">
        <v>145</v>
      </c>
      <c r="C48" s="159">
        <v>59.26</v>
      </c>
      <c r="D48" s="159">
        <v>62.37</v>
      </c>
      <c r="E48" s="159">
        <v>63.68</v>
      </c>
      <c r="F48" s="159">
        <v>62.78</v>
      </c>
      <c r="G48" s="159">
        <v>64.39</v>
      </c>
      <c r="H48" s="159">
        <v>66.209999999999994</v>
      </c>
      <c r="I48" s="159">
        <v>67.83</v>
      </c>
      <c r="J48" s="159">
        <v>68.91</v>
      </c>
      <c r="K48" s="159">
        <v>70.510000000000005</v>
      </c>
      <c r="L48" s="159">
        <v>71.13</v>
      </c>
      <c r="M48" s="159">
        <v>72.27</v>
      </c>
    </row>
    <row r="49" spans="2:15" x14ac:dyDescent="0.2">
      <c r="B49" s="150" t="s">
        <v>146</v>
      </c>
      <c r="C49" s="159">
        <v>27.7</v>
      </c>
      <c r="D49" s="159">
        <v>28.01</v>
      </c>
      <c r="E49" s="159">
        <v>28.35</v>
      </c>
      <c r="F49" s="159">
        <v>28.46</v>
      </c>
      <c r="G49" s="159">
        <v>28.84</v>
      </c>
      <c r="H49" s="159">
        <v>29.75</v>
      </c>
      <c r="I49" s="159">
        <v>30.76</v>
      </c>
      <c r="J49" s="159">
        <v>31.53</v>
      </c>
      <c r="K49" s="159">
        <v>32.64</v>
      </c>
      <c r="L49" s="159">
        <v>33.18</v>
      </c>
      <c r="M49" s="159">
        <v>34.520000000000003</v>
      </c>
    </row>
    <row r="50" spans="2:15" x14ac:dyDescent="0.2">
      <c r="B50" s="150" t="s">
        <v>29</v>
      </c>
      <c r="C50" s="159">
        <v>30.36</v>
      </c>
      <c r="D50" s="159">
        <v>29.98</v>
      </c>
      <c r="E50" s="159">
        <v>30.61</v>
      </c>
      <c r="F50" s="159">
        <v>30.24</v>
      </c>
      <c r="G50" s="159">
        <v>30.05</v>
      </c>
      <c r="H50" s="159">
        <v>30.09</v>
      </c>
      <c r="I50" s="159">
        <v>30.33</v>
      </c>
      <c r="J50" s="159">
        <v>31.13</v>
      </c>
      <c r="K50" s="159">
        <v>31.55</v>
      </c>
      <c r="L50" s="159">
        <v>32.5</v>
      </c>
      <c r="M50" s="159">
        <v>34.090000000000003</v>
      </c>
    </row>
    <row r="51" spans="2:15" x14ac:dyDescent="0.2">
      <c r="B51" s="150" t="s">
        <v>205</v>
      </c>
      <c r="C51" s="159">
        <v>23.53</v>
      </c>
      <c r="D51" s="159">
        <v>24.6</v>
      </c>
      <c r="E51" s="159">
        <v>25.25</v>
      </c>
      <c r="F51" s="159">
        <v>24.37</v>
      </c>
      <c r="G51" s="159">
        <v>24.47</v>
      </c>
      <c r="H51" s="159">
        <v>26.14</v>
      </c>
      <c r="I51" s="159">
        <v>27.19</v>
      </c>
      <c r="J51" s="159">
        <v>28.37</v>
      </c>
      <c r="K51" s="159">
        <v>29.74</v>
      </c>
      <c r="L51" s="159">
        <v>27.26</v>
      </c>
      <c r="M51" s="159">
        <v>27.78</v>
      </c>
    </row>
    <row r="52" spans="2:15" x14ac:dyDescent="0.2">
      <c r="B52" s="160" t="s">
        <v>128</v>
      </c>
      <c r="C52" s="162">
        <v>8.4700000000000006</v>
      </c>
      <c r="D52" s="162">
        <v>8.5399999999999991</v>
      </c>
      <c r="E52" s="162">
        <v>8.66</v>
      </c>
      <c r="F52" s="162">
        <v>8.51</v>
      </c>
      <c r="G52" s="162">
        <v>8.4</v>
      </c>
      <c r="H52" s="162">
        <v>8.5500000000000007</v>
      </c>
      <c r="I52" s="162">
        <v>8.6199999999999992</v>
      </c>
      <c r="J52" s="162">
        <v>8.56</v>
      </c>
      <c r="K52" s="162">
        <v>8.94</v>
      </c>
      <c r="L52" s="162">
        <v>8.73</v>
      </c>
      <c r="M52" s="162">
        <v>8.9</v>
      </c>
      <c r="N52" s="77"/>
      <c r="O52" s="77"/>
    </row>
  </sheetData>
  <pageMargins left="0.78740157499999996" right="0.78740157499999996" top="0.984251969" bottom="0.984251969" header="0.4921259845" footer="0.4921259845"/>
  <pageSetup paperSize="9" scale="2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showGridLines="0" zoomScaleNormal="100" workbookViewId="0"/>
  </sheetViews>
  <sheetFormatPr defaultColWidth="9.28515625" defaultRowHeight="12" x14ac:dyDescent="0.2"/>
  <cols>
    <col min="1" max="1" width="9.28515625" style="68"/>
    <col min="2" max="2" width="17.140625" style="68" customWidth="1"/>
    <col min="3" max="3" width="18" style="68" customWidth="1"/>
    <col min="4" max="13" width="8.140625" style="68" customWidth="1"/>
    <col min="14" max="14" width="15.7109375" style="68" bestFit="1" customWidth="1"/>
    <col min="15" max="17" width="9.28515625" style="68"/>
    <col min="18" max="18" width="34.28515625" style="68" bestFit="1" customWidth="1"/>
    <col min="19" max="16384" width="9.28515625" style="68"/>
  </cols>
  <sheetData>
    <row r="1" spans="2:19" x14ac:dyDescent="0.2">
      <c r="P1" s="25"/>
      <c r="Q1" s="25"/>
      <c r="R1" s="25"/>
      <c r="S1" s="25"/>
    </row>
    <row r="2" spans="2:19" ht="15.75" x14ac:dyDescent="0.25">
      <c r="B2" s="88" t="s">
        <v>203</v>
      </c>
      <c r="L2" s="6"/>
      <c r="M2" s="10"/>
      <c r="N2" s="94"/>
      <c r="P2" s="25"/>
      <c r="Q2" s="25"/>
      <c r="R2" s="25"/>
      <c r="S2" s="25"/>
    </row>
    <row r="3" spans="2:19" ht="12.75" x14ac:dyDescent="0.2">
      <c r="B3" s="89" t="s">
        <v>164</v>
      </c>
      <c r="L3" s="6"/>
      <c r="M3" s="10"/>
      <c r="N3" s="94"/>
      <c r="P3" s="25"/>
      <c r="Q3" s="25"/>
      <c r="R3" s="25"/>
      <c r="S3" s="25"/>
    </row>
    <row r="4" spans="2:19" x14ac:dyDescent="0.2">
      <c r="L4" s="6"/>
      <c r="M4" s="10"/>
    </row>
    <row r="41" spans="2:13" x14ac:dyDescent="0.2">
      <c r="B41" s="138" t="s">
        <v>230</v>
      </c>
      <c r="C41" s="141"/>
      <c r="D41" s="141"/>
      <c r="E41" s="141"/>
      <c r="F41" s="141"/>
      <c r="G41" s="141"/>
      <c r="H41" s="141"/>
    </row>
    <row r="42" spans="2:13" x14ac:dyDescent="0.2">
      <c r="B42" s="131" t="s">
        <v>165</v>
      </c>
      <c r="C42" s="141"/>
      <c r="D42" s="141"/>
      <c r="E42" s="141"/>
      <c r="F42" s="141"/>
      <c r="G42" s="141"/>
      <c r="H42" s="141"/>
    </row>
    <row r="44" spans="2:13" x14ac:dyDescent="0.2">
      <c r="C44" s="68" t="s">
        <v>189</v>
      </c>
    </row>
    <row r="45" spans="2:13" x14ac:dyDescent="0.2">
      <c r="B45" s="148" t="s">
        <v>144</v>
      </c>
      <c r="C45" s="148">
        <v>2009</v>
      </c>
      <c r="D45" s="148">
        <v>2010</v>
      </c>
      <c r="E45" s="148">
        <v>2011</v>
      </c>
      <c r="F45" s="148">
        <v>2012</v>
      </c>
      <c r="G45" s="148">
        <v>2013</v>
      </c>
      <c r="H45" s="148">
        <v>2014</v>
      </c>
      <c r="I45" s="148">
        <v>2015</v>
      </c>
      <c r="J45" s="148">
        <v>2016</v>
      </c>
      <c r="K45" s="148">
        <v>2017</v>
      </c>
      <c r="L45" s="148">
        <v>2018</v>
      </c>
      <c r="M45" s="148">
        <v>2019</v>
      </c>
    </row>
    <row r="46" spans="2:13" x14ac:dyDescent="0.2">
      <c r="B46" s="150" t="s">
        <v>61</v>
      </c>
      <c r="C46" s="159">
        <v>149.88999999999999</v>
      </c>
      <c r="D46" s="159">
        <v>154</v>
      </c>
      <c r="E46" s="159">
        <v>157.15</v>
      </c>
      <c r="F46" s="159">
        <v>154.77000000000001</v>
      </c>
      <c r="G46" s="159">
        <v>156.57</v>
      </c>
      <c r="H46" s="159">
        <v>161.18</v>
      </c>
      <c r="I46" s="159">
        <v>165.16</v>
      </c>
      <c r="J46" s="159">
        <v>168.96</v>
      </c>
      <c r="K46" s="159">
        <v>173.84</v>
      </c>
      <c r="L46" s="159">
        <v>173.27</v>
      </c>
      <c r="M46" s="159">
        <v>178.08</v>
      </c>
    </row>
    <row r="47" spans="2:13" x14ac:dyDescent="0.2">
      <c r="B47" s="150" t="s">
        <v>30</v>
      </c>
      <c r="C47" s="159">
        <v>113.61</v>
      </c>
      <c r="D47" s="159">
        <v>120.04</v>
      </c>
      <c r="E47" s="159">
        <v>124.37</v>
      </c>
      <c r="F47" s="159">
        <v>124.07</v>
      </c>
      <c r="G47" s="159">
        <v>125.46</v>
      </c>
      <c r="H47" s="159">
        <v>130.49</v>
      </c>
      <c r="I47" s="159">
        <v>134.19</v>
      </c>
      <c r="J47" s="159">
        <v>138.02000000000001</v>
      </c>
      <c r="K47" s="159">
        <v>141.91</v>
      </c>
      <c r="L47" s="159">
        <v>140.80000000000001</v>
      </c>
      <c r="M47" s="159">
        <v>143.26</v>
      </c>
    </row>
    <row r="48" spans="2:13" x14ac:dyDescent="0.2">
      <c r="B48" s="160" t="s">
        <v>31</v>
      </c>
      <c r="C48" s="162">
        <v>93.76</v>
      </c>
      <c r="D48" s="162">
        <v>98.51</v>
      </c>
      <c r="E48" s="162">
        <v>100.95</v>
      </c>
      <c r="F48" s="162">
        <v>100.95</v>
      </c>
      <c r="G48" s="162">
        <v>102.39</v>
      </c>
      <c r="H48" s="162">
        <v>107.17</v>
      </c>
      <c r="I48" s="162">
        <v>109.99</v>
      </c>
      <c r="J48" s="162">
        <v>114.14</v>
      </c>
      <c r="K48" s="162">
        <v>117.27</v>
      </c>
      <c r="L48" s="162">
        <v>115.12</v>
      </c>
      <c r="M48" s="162">
        <v>114.7</v>
      </c>
    </row>
    <row r="49" spans="2:13" x14ac:dyDescent="0.2">
      <c r="B49" s="163"/>
      <c r="C49" s="164"/>
      <c r="D49" s="164"/>
      <c r="E49" s="164"/>
      <c r="F49" s="164"/>
      <c r="G49" s="164"/>
      <c r="H49" s="164"/>
      <c r="I49" s="164"/>
      <c r="J49" s="164"/>
      <c r="K49" s="164"/>
      <c r="L49" s="164"/>
      <c r="M49" s="164"/>
    </row>
  </sheetData>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3"/>
  <sheetViews>
    <sheetView showGridLines="0" zoomScaleNormal="100" workbookViewId="0"/>
  </sheetViews>
  <sheetFormatPr defaultColWidth="9.28515625" defaultRowHeight="12" x14ac:dyDescent="0.2"/>
  <cols>
    <col min="1" max="1" width="9.28515625" style="68"/>
    <col min="2" max="2" width="9.42578125" style="68" customWidth="1"/>
    <col min="3" max="3" width="11.7109375" style="68" customWidth="1"/>
    <col min="4" max="13" width="6" style="68" customWidth="1"/>
    <col min="14" max="14" width="21.28515625" style="68" bestFit="1" customWidth="1"/>
    <col min="15" max="15" width="9.5703125" style="68" bestFit="1" customWidth="1"/>
    <col min="16" max="16" width="21.28515625" style="68" bestFit="1" customWidth="1"/>
    <col min="17" max="17" width="9.5703125" style="68" bestFit="1" customWidth="1"/>
    <col min="18" max="18" width="7.42578125" style="68" customWidth="1"/>
    <col min="19" max="19" width="34.28515625" style="68" bestFit="1" customWidth="1"/>
    <col min="20" max="20" width="21.28515625" style="68" bestFit="1" customWidth="1"/>
    <col min="21" max="21" width="9.5703125" style="68" bestFit="1" customWidth="1"/>
    <col min="22" max="22" width="21.28515625" style="68" bestFit="1" customWidth="1"/>
    <col min="23" max="23" width="9.5703125" style="68" bestFit="1" customWidth="1"/>
    <col min="24" max="24" width="21.28515625" style="68" bestFit="1" customWidth="1"/>
    <col min="25" max="16384" width="9.28515625" style="68"/>
  </cols>
  <sheetData>
    <row r="1" spans="2:17" x14ac:dyDescent="0.2">
      <c r="Q1" s="25"/>
    </row>
    <row r="2" spans="2:17" ht="15.75" x14ac:dyDescent="0.25">
      <c r="B2" s="88" t="s">
        <v>204</v>
      </c>
      <c r="Q2" s="25"/>
    </row>
    <row r="3" spans="2:17" ht="12.75" x14ac:dyDescent="0.2">
      <c r="B3" s="89" t="s">
        <v>37</v>
      </c>
      <c r="Q3" s="25"/>
    </row>
    <row r="19" spans="12:14" x14ac:dyDescent="0.2">
      <c r="M19" s="95"/>
      <c r="N19" s="95"/>
    </row>
    <row r="20" spans="12:14" x14ac:dyDescent="0.2">
      <c r="M20" s="95"/>
      <c r="N20" s="95"/>
    </row>
    <row r="21" spans="12:14" x14ac:dyDescent="0.2">
      <c r="M21" s="95"/>
      <c r="N21" s="95"/>
    </row>
    <row r="22" spans="12:14" x14ac:dyDescent="0.2">
      <c r="M22" s="95"/>
      <c r="N22" s="95"/>
    </row>
    <row r="23" spans="12:14" x14ac:dyDescent="0.2">
      <c r="M23" s="95"/>
      <c r="N23" s="95"/>
    </row>
    <row r="24" spans="12:14" x14ac:dyDescent="0.2">
      <c r="M24" s="95"/>
      <c r="N24" s="95"/>
    </row>
    <row r="25" spans="12:14" x14ac:dyDescent="0.2">
      <c r="M25" s="95"/>
      <c r="N25" s="95"/>
    </row>
    <row r="26" spans="12:14" x14ac:dyDescent="0.2">
      <c r="M26" s="95"/>
      <c r="N26" s="95"/>
    </row>
    <row r="27" spans="12:14" x14ac:dyDescent="0.2">
      <c r="M27" s="95"/>
      <c r="N27" s="95"/>
    </row>
    <row r="28" spans="12:14" ht="97.15" customHeight="1" x14ac:dyDescent="0.2">
      <c r="M28" s="95"/>
      <c r="N28" s="95"/>
    </row>
    <row r="29" spans="12:14" x14ac:dyDescent="0.2">
      <c r="M29" s="95"/>
      <c r="N29" s="95"/>
    </row>
    <row r="30" spans="12:14" x14ac:dyDescent="0.2">
      <c r="L30" s="70"/>
      <c r="M30" s="95"/>
      <c r="N30" s="95"/>
    </row>
    <row r="31" spans="12:14" x14ac:dyDescent="0.2">
      <c r="M31" s="95"/>
      <c r="N31" s="95"/>
    </row>
    <row r="32" spans="12:14" x14ac:dyDescent="0.2">
      <c r="M32" s="95"/>
      <c r="N32" s="95"/>
    </row>
    <row r="33" spans="2:14" x14ac:dyDescent="0.2">
      <c r="M33" s="95"/>
      <c r="N33" s="95"/>
    </row>
    <row r="34" spans="2:14" x14ac:dyDescent="0.2">
      <c r="M34" s="95"/>
      <c r="N34" s="95"/>
    </row>
    <row r="35" spans="2:14" x14ac:dyDescent="0.2">
      <c r="M35" s="95"/>
      <c r="N35" s="95"/>
    </row>
    <row r="36" spans="2:14" x14ac:dyDescent="0.2">
      <c r="M36" s="95"/>
      <c r="N36" s="95"/>
    </row>
    <row r="37" spans="2:14" x14ac:dyDescent="0.2">
      <c r="M37" s="95"/>
      <c r="N37" s="95"/>
    </row>
    <row r="38" spans="2:14" x14ac:dyDescent="0.2">
      <c r="M38" s="95"/>
      <c r="N38" s="95"/>
    </row>
    <row r="39" spans="2:14" x14ac:dyDescent="0.2">
      <c r="M39" s="95"/>
      <c r="N39" s="95"/>
    </row>
    <row r="40" spans="2:14" x14ac:dyDescent="0.2">
      <c r="M40" s="95"/>
      <c r="N40" s="95"/>
    </row>
    <row r="41" spans="2:14" x14ac:dyDescent="0.2">
      <c r="M41" s="95"/>
      <c r="N41" s="95"/>
    </row>
    <row r="42" spans="2:14" x14ac:dyDescent="0.2">
      <c r="M42" s="95"/>
      <c r="N42" s="95"/>
    </row>
    <row r="43" spans="2:14" x14ac:dyDescent="0.2">
      <c r="B43" s="138" t="s">
        <v>230</v>
      </c>
      <c r="C43" s="141"/>
      <c r="D43" s="141"/>
      <c r="E43" s="141"/>
      <c r="F43" s="141"/>
      <c r="G43" s="141"/>
      <c r="H43" s="141"/>
      <c r="I43" s="141"/>
      <c r="J43" s="141"/>
      <c r="K43" s="141"/>
      <c r="L43" s="141"/>
      <c r="M43" s="95"/>
      <c r="N43" s="95"/>
    </row>
    <row r="44" spans="2:14" x14ac:dyDescent="0.2">
      <c r="B44" s="131" t="s">
        <v>166</v>
      </c>
      <c r="C44" s="141"/>
      <c r="D44" s="141"/>
      <c r="E44" s="141"/>
      <c r="F44" s="141"/>
      <c r="G44" s="141"/>
      <c r="H44" s="141"/>
      <c r="I44" s="141"/>
      <c r="J44" s="141"/>
      <c r="K44" s="141"/>
      <c r="L44" s="141"/>
    </row>
    <row r="45" spans="2:14" x14ac:dyDescent="0.2">
      <c r="B45" s="131"/>
      <c r="C45" s="141"/>
      <c r="D45" s="141"/>
      <c r="E45" s="141"/>
      <c r="F45" s="141"/>
      <c r="G45" s="141"/>
      <c r="H45" s="141"/>
      <c r="I45" s="141"/>
      <c r="J45" s="141"/>
      <c r="K45" s="141"/>
      <c r="L45" s="141"/>
    </row>
    <row r="46" spans="2:14" x14ac:dyDescent="0.2">
      <c r="B46" s="148" t="s">
        <v>190</v>
      </c>
      <c r="C46" s="148">
        <v>2009</v>
      </c>
      <c r="D46" s="148">
        <v>2010</v>
      </c>
      <c r="E46" s="148">
        <v>2011</v>
      </c>
      <c r="F46" s="148">
        <v>2012</v>
      </c>
      <c r="G46" s="148">
        <v>2013</v>
      </c>
      <c r="H46" s="148">
        <v>2014</v>
      </c>
      <c r="I46" s="148">
        <v>2015</v>
      </c>
      <c r="J46" s="148">
        <v>2016</v>
      </c>
      <c r="K46" s="148">
        <v>2017</v>
      </c>
      <c r="L46" s="148">
        <v>2018</v>
      </c>
      <c r="M46" s="148">
        <v>2019</v>
      </c>
    </row>
    <row r="47" spans="2:14" x14ac:dyDescent="0.2">
      <c r="B47" s="150" t="s">
        <v>30</v>
      </c>
      <c r="C47" s="158">
        <v>75.8</v>
      </c>
      <c r="D47" s="158">
        <v>77.900000000000006</v>
      </c>
      <c r="E47" s="158">
        <v>79.099999999999994</v>
      </c>
      <c r="F47" s="158">
        <v>80.2</v>
      </c>
      <c r="G47" s="158">
        <v>80.099999999999994</v>
      </c>
      <c r="H47" s="158">
        <v>81</v>
      </c>
      <c r="I47" s="158">
        <v>81.2</v>
      </c>
      <c r="J47" s="158">
        <v>81.7</v>
      </c>
      <c r="K47" s="158">
        <v>81.599999999999994</v>
      </c>
      <c r="L47" s="158">
        <v>81.3</v>
      </c>
      <c r="M47" s="158">
        <v>80.400000000000006</v>
      </c>
    </row>
    <row r="48" spans="2:14" x14ac:dyDescent="0.2">
      <c r="B48" s="160" t="s">
        <v>31</v>
      </c>
      <c r="C48" s="165">
        <v>62.6</v>
      </c>
      <c r="D48" s="165">
        <v>64</v>
      </c>
      <c r="E48" s="165">
        <v>64.2</v>
      </c>
      <c r="F48" s="165">
        <v>65.2</v>
      </c>
      <c r="G48" s="165">
        <v>65.400000000000006</v>
      </c>
      <c r="H48" s="165">
        <v>66.5</v>
      </c>
      <c r="I48" s="165">
        <v>66.599999999999994</v>
      </c>
      <c r="J48" s="165">
        <v>67.599999999999994</v>
      </c>
      <c r="K48" s="165">
        <v>67.5</v>
      </c>
      <c r="L48" s="165">
        <v>66.400000000000006</v>
      </c>
      <c r="M48" s="165">
        <v>64.400000000000006</v>
      </c>
    </row>
    <row r="50" spans="2:24" x14ac:dyDescent="0.2">
      <c r="B50" s="3"/>
      <c r="C50" s="3"/>
      <c r="D50" s="3"/>
      <c r="E50" s="3"/>
      <c r="F50" s="3"/>
      <c r="G50" s="3"/>
      <c r="H50" s="3"/>
      <c r="I50" s="3"/>
      <c r="J50" s="3"/>
      <c r="K50" s="3"/>
      <c r="L50" s="3"/>
      <c r="M50" s="3"/>
      <c r="N50" s="3"/>
      <c r="O50" s="3"/>
      <c r="P50" s="3"/>
      <c r="Q50" s="3"/>
      <c r="R50" s="3"/>
      <c r="S50" s="3"/>
      <c r="T50" s="3"/>
      <c r="U50" s="3"/>
      <c r="V50" s="3"/>
      <c r="W50" s="3"/>
      <c r="X50" s="3"/>
    </row>
    <row r="51" spans="2:24" x14ac:dyDescent="0.2">
      <c r="B51" s="3"/>
      <c r="C51" s="3"/>
      <c r="D51" s="3"/>
      <c r="E51" s="3"/>
      <c r="F51" s="3"/>
      <c r="G51" s="3"/>
      <c r="H51" s="3"/>
      <c r="I51" s="3"/>
      <c r="J51" s="3"/>
      <c r="K51" s="3"/>
      <c r="L51" s="3"/>
      <c r="M51" s="3"/>
      <c r="N51" s="3"/>
      <c r="O51" s="3"/>
      <c r="P51" s="3"/>
      <c r="Q51" s="3"/>
      <c r="R51" s="3"/>
      <c r="S51" s="3"/>
      <c r="T51" s="3"/>
      <c r="U51" s="3"/>
      <c r="V51" s="3"/>
      <c r="W51" s="3"/>
      <c r="X51" s="3"/>
    </row>
    <row r="52" spans="2:24" x14ac:dyDescent="0.2">
      <c r="B52" s="3"/>
      <c r="C52" s="3"/>
      <c r="D52" s="3"/>
    </row>
    <row r="53" spans="2:24" x14ac:dyDescent="0.2">
      <c r="B53" s="3"/>
      <c r="C53" s="3"/>
      <c r="D53" s="3"/>
    </row>
  </sheetData>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0"/>
  <sheetViews>
    <sheetView showGridLines="0" zoomScaleNormal="100" workbookViewId="0"/>
  </sheetViews>
  <sheetFormatPr defaultColWidth="9.28515625" defaultRowHeight="12" x14ac:dyDescent="0.2"/>
  <cols>
    <col min="1" max="1" width="9.28515625" style="3"/>
    <col min="2" max="2" width="9.42578125" style="3" customWidth="1"/>
    <col min="3" max="3" width="18" style="3" customWidth="1"/>
    <col min="4" max="4" width="8.7109375" style="3" customWidth="1"/>
    <col min="5" max="5" width="14.42578125" style="3" customWidth="1"/>
    <col min="6" max="6" width="8.7109375" style="3" customWidth="1"/>
    <col min="7" max="7" width="14.42578125" style="3" customWidth="1"/>
    <col min="8" max="8" width="8.7109375" style="3" customWidth="1"/>
    <col min="9" max="9" width="9.85546875" style="3" bestFit="1" customWidth="1"/>
    <col min="10" max="10" width="16.5703125" style="3" bestFit="1" customWidth="1"/>
    <col min="11" max="11" width="9.85546875" style="3" bestFit="1" customWidth="1"/>
    <col min="12" max="12" width="16.5703125" style="3" bestFit="1" customWidth="1"/>
    <col min="13" max="13" width="9.85546875" style="3" bestFit="1" customWidth="1"/>
    <col min="14" max="14" width="14" style="3" bestFit="1" customWidth="1"/>
    <col min="15" max="15" width="17.42578125" style="3" bestFit="1" customWidth="1"/>
    <col min="16" max="16" width="14" style="3" bestFit="1" customWidth="1"/>
    <col min="17" max="17" width="16.7109375" style="3" bestFit="1" customWidth="1"/>
    <col min="18" max="18" width="9.85546875" style="3" bestFit="1" customWidth="1"/>
    <col min="19" max="19" width="14" style="3" bestFit="1" customWidth="1"/>
    <col min="20" max="20" width="16.7109375" style="3" bestFit="1" customWidth="1"/>
    <col min="21" max="21" width="9.85546875" style="3" bestFit="1" customWidth="1"/>
    <col min="22" max="22" width="14" style="3" bestFit="1" customWidth="1"/>
    <col min="23" max="23" width="16.7109375" style="3" bestFit="1" customWidth="1"/>
    <col min="24" max="24" width="9.85546875" style="3" bestFit="1" customWidth="1"/>
    <col min="25" max="25" width="14" style="3" bestFit="1" customWidth="1"/>
    <col min="26" max="26" width="16.7109375" style="3" bestFit="1" customWidth="1"/>
    <col min="27" max="27" width="9.85546875" style="3" bestFit="1" customWidth="1"/>
    <col min="28" max="28" width="14" style="3" bestFit="1" customWidth="1"/>
    <col min="29" max="29" width="16.7109375" style="3" bestFit="1" customWidth="1"/>
    <col min="30" max="30" width="14" style="3" bestFit="1" customWidth="1"/>
    <col min="31" max="31" width="16.7109375" style="3" bestFit="1" customWidth="1"/>
    <col min="32" max="32" width="14" style="3" bestFit="1" customWidth="1"/>
    <col min="33" max="33" width="16.7109375" style="3" bestFit="1" customWidth="1"/>
    <col min="34" max="34" width="14" style="3" bestFit="1" customWidth="1"/>
    <col min="35" max="35" width="16.7109375" style="3" bestFit="1" customWidth="1"/>
    <col min="36" max="36" width="9.85546875" style="3" bestFit="1" customWidth="1"/>
    <col min="37" max="37" width="14" style="3" bestFit="1" customWidth="1"/>
    <col min="38" max="38" width="9.85546875" style="3" bestFit="1" customWidth="1"/>
    <col min="39" max="39" width="16.7109375" style="3" bestFit="1" customWidth="1"/>
    <col min="40" max="40" width="9.85546875" style="3" bestFit="1" customWidth="1"/>
    <col min="41" max="41" width="16.7109375" style="3" bestFit="1" customWidth="1"/>
    <col min="42" max="42" width="9.85546875" style="3" bestFit="1" customWidth="1"/>
    <col min="43" max="43" width="16.7109375" style="3" bestFit="1" customWidth="1"/>
    <col min="44" max="44" width="9.85546875" style="3" bestFit="1" customWidth="1"/>
    <col min="45" max="45" width="16.7109375" style="3" bestFit="1" customWidth="1"/>
    <col min="46" max="46" width="9.85546875" style="3" bestFit="1" customWidth="1"/>
    <col min="47" max="47" width="16.7109375" style="3" bestFit="1" customWidth="1"/>
    <col min="48" max="48" width="9.85546875" style="3" bestFit="1" customWidth="1"/>
    <col min="49" max="49" width="16.7109375" style="3" bestFit="1" customWidth="1"/>
    <col min="50" max="50" width="9.85546875" style="3" bestFit="1" customWidth="1"/>
    <col min="51" max="51" width="16.7109375" style="3" bestFit="1" customWidth="1"/>
    <col min="52" max="52" width="9.85546875" style="3" bestFit="1" customWidth="1"/>
    <col min="53" max="53" width="16.7109375" style="3" bestFit="1" customWidth="1"/>
    <col min="54" max="55" width="9.85546875" style="3" bestFit="1" customWidth="1"/>
    <col min="56" max="56" width="14" style="3" bestFit="1" customWidth="1"/>
    <col min="57" max="57" width="16.7109375" style="3" bestFit="1" customWidth="1"/>
    <col min="58" max="58" width="9.85546875" style="3" bestFit="1" customWidth="1"/>
    <col min="59" max="59" width="14" style="3" bestFit="1" customWidth="1"/>
    <col min="60" max="60" width="16.7109375" style="3" bestFit="1" customWidth="1"/>
    <col min="61" max="61" width="9.85546875" style="3" bestFit="1" customWidth="1"/>
    <col min="62" max="62" width="14" style="3" bestFit="1" customWidth="1"/>
    <col min="63" max="63" width="16.7109375" style="3" bestFit="1" customWidth="1"/>
    <col min="64" max="64" width="9.85546875" style="3" bestFit="1" customWidth="1"/>
    <col min="65" max="65" width="14" style="3" bestFit="1" customWidth="1"/>
    <col min="66" max="66" width="16.7109375" style="3" bestFit="1" customWidth="1"/>
    <col min="67" max="67" width="9.85546875" style="3" bestFit="1" customWidth="1"/>
    <col min="68" max="68" width="14" style="3" bestFit="1" customWidth="1"/>
    <col min="69" max="69" width="16.7109375" style="3" bestFit="1" customWidth="1"/>
    <col min="70" max="70" width="9.85546875" style="3" bestFit="1" customWidth="1"/>
    <col min="71" max="71" width="14" style="3" bestFit="1" customWidth="1"/>
    <col min="72" max="72" width="16.7109375" style="3" bestFit="1" customWidth="1"/>
    <col min="73" max="73" width="9.85546875" style="3" bestFit="1" customWidth="1"/>
    <col min="74" max="74" width="14" style="3" bestFit="1" customWidth="1"/>
    <col min="75" max="75" width="16.7109375" style="3" bestFit="1" customWidth="1"/>
    <col min="76" max="76" width="9.85546875" style="3" bestFit="1" customWidth="1"/>
    <col min="77" max="77" width="14" style="3" bestFit="1" customWidth="1"/>
    <col min="78" max="16384" width="9.28515625" style="3"/>
  </cols>
  <sheetData>
    <row r="1" spans="2:14" ht="15.75" x14ac:dyDescent="0.25">
      <c r="B1" s="137" t="s">
        <v>191</v>
      </c>
      <c r="D1" s="4"/>
      <c r="E1" s="4"/>
      <c r="K1" s="25"/>
    </row>
    <row r="2" spans="2:14" ht="12.75" x14ac:dyDescent="0.2">
      <c r="B2" s="84" t="s">
        <v>163</v>
      </c>
      <c r="D2" s="4"/>
      <c r="E2" s="4"/>
      <c r="K2" s="25"/>
    </row>
    <row r="3" spans="2:14" x14ac:dyDescent="0.2">
      <c r="D3" s="4"/>
      <c r="E3" s="4"/>
    </row>
    <row r="4" spans="2:14" x14ac:dyDescent="0.2">
      <c r="D4" s="4"/>
      <c r="E4" s="4"/>
    </row>
    <row r="5" spans="2:14" x14ac:dyDescent="0.2">
      <c r="D5" s="4"/>
      <c r="E5" s="4"/>
    </row>
    <row r="6" spans="2:14" x14ac:dyDescent="0.2">
      <c r="D6" s="4"/>
      <c r="E6" s="4"/>
    </row>
    <row r="9" spans="2:14" x14ac:dyDescent="0.2">
      <c r="L9" s="25"/>
      <c r="M9" s="25"/>
      <c r="N9" s="25"/>
    </row>
    <row r="10" spans="2:14" x14ac:dyDescent="0.2">
      <c r="L10" s="135"/>
      <c r="M10" s="25"/>
      <c r="N10" s="25"/>
    </row>
    <row r="11" spans="2:14" x14ac:dyDescent="0.2">
      <c r="L11" s="25"/>
      <c r="M11" s="25"/>
      <c r="N11" s="25"/>
    </row>
    <row r="29" spans="11:11" s="39" customFormat="1" x14ac:dyDescent="0.2"/>
    <row r="30" spans="11:11" x14ac:dyDescent="0.2">
      <c r="K30" s="45"/>
    </row>
    <row r="31" spans="11:11" x14ac:dyDescent="0.2">
      <c r="K31" s="45"/>
    </row>
    <row r="32" spans="11:11" ht="18" customHeight="1" x14ac:dyDescent="0.2">
      <c r="K32" s="45"/>
    </row>
    <row r="34" spans="3:3" ht="14.65" customHeight="1" x14ac:dyDescent="0.2"/>
    <row r="36" spans="3:3" x14ac:dyDescent="0.2">
      <c r="C36" s="81"/>
    </row>
    <row r="37" spans="3:3" x14ac:dyDescent="0.2">
      <c r="C37" s="136"/>
    </row>
    <row r="38" spans="3:3" x14ac:dyDescent="0.2">
      <c r="C38" s="136"/>
    </row>
    <row r="42" spans="3:3" x14ac:dyDescent="0.2">
      <c r="C42" s="81"/>
    </row>
    <row r="52" spans="2:7" x14ac:dyDescent="0.2">
      <c r="D52" s="26"/>
      <c r="E52" s="26"/>
      <c r="F52" s="26"/>
      <c r="G52" s="26"/>
    </row>
    <row r="53" spans="2:7" x14ac:dyDescent="0.2">
      <c r="D53" s="26"/>
      <c r="E53" s="26"/>
      <c r="F53" s="26"/>
      <c r="G53" s="26"/>
    </row>
    <row r="54" spans="2:7" x14ac:dyDescent="0.2">
      <c r="B54" s="26" t="s">
        <v>187</v>
      </c>
      <c r="D54" s="26"/>
      <c r="E54" s="26"/>
      <c r="F54" s="26"/>
      <c r="G54" s="26"/>
    </row>
    <row r="55" spans="2:7" x14ac:dyDescent="0.2">
      <c r="B55" s="26" t="s">
        <v>220</v>
      </c>
      <c r="D55" s="26"/>
      <c r="E55" s="26"/>
      <c r="F55" s="26"/>
      <c r="G55" s="26"/>
    </row>
    <row r="56" spans="2:7" ht="14.25" customHeight="1" x14ac:dyDescent="0.2">
      <c r="B56" s="138" t="s">
        <v>221</v>
      </c>
      <c r="D56" s="26"/>
      <c r="E56" s="26"/>
      <c r="F56" s="26"/>
      <c r="G56" s="26"/>
    </row>
    <row r="57" spans="2:7" x14ac:dyDescent="0.2">
      <c r="B57" s="26" t="s">
        <v>130</v>
      </c>
      <c r="D57" s="26"/>
      <c r="E57" s="26"/>
      <c r="F57" s="26"/>
      <c r="G57" s="26"/>
    </row>
    <row r="58" spans="2:7" x14ac:dyDescent="0.2">
      <c r="B58" s="138"/>
    </row>
    <row r="61" spans="2:7" x14ac:dyDescent="0.2">
      <c r="C61" s="26"/>
    </row>
    <row r="62" spans="2:7" x14ac:dyDescent="0.2">
      <c r="B62" s="148" t="s">
        <v>45</v>
      </c>
      <c r="C62" s="148">
        <v>2019</v>
      </c>
      <c r="D62" s="148">
        <v>2019</v>
      </c>
    </row>
    <row r="63" spans="2:7" x14ac:dyDescent="0.2">
      <c r="B63" s="148" t="s">
        <v>48</v>
      </c>
      <c r="C63" s="148" t="s">
        <v>142</v>
      </c>
      <c r="D63" s="148" t="s">
        <v>141</v>
      </c>
    </row>
    <row r="64" spans="2:7" x14ac:dyDescent="0.2">
      <c r="B64" s="166" t="s">
        <v>219</v>
      </c>
      <c r="C64" s="167">
        <v>178.08</v>
      </c>
      <c r="D64" s="167">
        <v>114.7</v>
      </c>
    </row>
    <row r="65" spans="2:4" x14ac:dyDescent="0.2">
      <c r="B65" s="150"/>
      <c r="C65" s="158"/>
      <c r="D65" s="158"/>
    </row>
    <row r="66" spans="2:4" x14ac:dyDescent="0.2">
      <c r="B66" s="150" t="s">
        <v>82</v>
      </c>
      <c r="C66" s="158">
        <v>227.98</v>
      </c>
      <c r="D66" s="158">
        <v>140.06</v>
      </c>
    </row>
    <row r="67" spans="2:4" x14ac:dyDescent="0.2">
      <c r="B67" s="150" t="s">
        <v>222</v>
      </c>
      <c r="C67" s="158">
        <v>227.55</v>
      </c>
      <c r="D67" s="158">
        <v>143.82</v>
      </c>
    </row>
    <row r="68" spans="2:4" x14ac:dyDescent="0.2">
      <c r="B68" s="150" t="s">
        <v>75</v>
      </c>
      <c r="C68" s="158">
        <v>217.22</v>
      </c>
      <c r="D68" s="158">
        <v>155.24</v>
      </c>
    </row>
    <row r="69" spans="2:4" x14ac:dyDescent="0.2">
      <c r="B69" s="150" t="s">
        <v>78</v>
      </c>
      <c r="C69" s="158">
        <v>215.64</v>
      </c>
      <c r="D69" s="158">
        <v>145.84</v>
      </c>
    </row>
    <row r="70" spans="2:4" x14ac:dyDescent="0.2">
      <c r="B70" s="150" t="s">
        <v>79</v>
      </c>
      <c r="C70" s="158">
        <v>187.39</v>
      </c>
      <c r="D70" s="158">
        <v>118.74</v>
      </c>
    </row>
    <row r="71" spans="2:4" x14ac:dyDescent="0.2">
      <c r="B71" s="150" t="s">
        <v>43</v>
      </c>
      <c r="C71" s="158">
        <v>172.22</v>
      </c>
      <c r="D71" s="158">
        <v>108.23</v>
      </c>
    </row>
    <row r="72" spans="2:4" x14ac:dyDescent="0.2">
      <c r="B72" s="150" t="s">
        <v>33</v>
      </c>
      <c r="C72" s="158">
        <v>172.19</v>
      </c>
      <c r="D72" s="158">
        <v>95.52</v>
      </c>
    </row>
    <row r="73" spans="2:4" x14ac:dyDescent="0.2">
      <c r="B73" s="150" t="s">
        <v>73</v>
      </c>
      <c r="C73" s="158">
        <v>170.42</v>
      </c>
      <c r="D73" s="158">
        <v>134.28</v>
      </c>
    </row>
    <row r="74" spans="2:4" x14ac:dyDescent="0.2">
      <c r="B74" s="150" t="s">
        <v>80</v>
      </c>
      <c r="C74" s="158">
        <v>170.04</v>
      </c>
      <c r="D74" s="158">
        <v>118.35</v>
      </c>
    </row>
    <row r="75" spans="2:4" x14ac:dyDescent="0.2">
      <c r="B75" s="150" t="s">
        <v>84</v>
      </c>
      <c r="C75" s="158">
        <v>169.11</v>
      </c>
      <c r="D75" s="158">
        <v>117.23</v>
      </c>
    </row>
    <row r="76" spans="2:4" x14ac:dyDescent="0.2">
      <c r="B76" s="150" t="s">
        <v>72</v>
      </c>
      <c r="C76" s="158">
        <v>161.88999999999999</v>
      </c>
      <c r="D76" s="158">
        <v>105.81</v>
      </c>
    </row>
    <row r="77" spans="2:4" x14ac:dyDescent="0.2">
      <c r="B77" s="150" t="s">
        <v>86</v>
      </c>
      <c r="C77" s="158">
        <v>160.62</v>
      </c>
      <c r="D77" s="158">
        <v>134.18</v>
      </c>
    </row>
    <row r="78" spans="2:4" x14ac:dyDescent="0.2">
      <c r="B78" s="150" t="s">
        <v>223</v>
      </c>
      <c r="C78" s="158">
        <v>157.63999999999999</v>
      </c>
      <c r="D78" s="158">
        <v>104.3</v>
      </c>
    </row>
    <row r="79" spans="2:4" x14ac:dyDescent="0.2">
      <c r="B79" s="150" t="s">
        <v>34</v>
      </c>
      <c r="C79" s="158">
        <v>153.69999999999999</v>
      </c>
      <c r="D79" s="158">
        <v>51.73</v>
      </c>
    </row>
    <row r="80" spans="2:4" x14ac:dyDescent="0.2">
      <c r="B80" s="150" t="s">
        <v>74</v>
      </c>
      <c r="C80" s="158">
        <v>141.82</v>
      </c>
      <c r="D80" s="158">
        <v>66.28</v>
      </c>
    </row>
    <row r="81" spans="2:4" x14ac:dyDescent="0.2">
      <c r="B81" s="150" t="s">
        <v>32</v>
      </c>
      <c r="C81" s="158">
        <v>136.74</v>
      </c>
      <c r="D81" s="158">
        <v>85.3</v>
      </c>
    </row>
    <row r="82" spans="2:4" x14ac:dyDescent="0.2">
      <c r="B82" s="150" t="s">
        <v>76</v>
      </c>
      <c r="C82" s="158">
        <v>134.41</v>
      </c>
      <c r="D82" s="158">
        <v>83.24</v>
      </c>
    </row>
    <row r="83" spans="2:4" x14ac:dyDescent="0.2">
      <c r="B83" s="150" t="s">
        <v>68</v>
      </c>
      <c r="C83" s="158">
        <v>134.31</v>
      </c>
      <c r="D83" s="158">
        <v>82.39</v>
      </c>
    </row>
    <row r="84" spans="2:4" x14ac:dyDescent="0.2">
      <c r="B84" s="150" t="s">
        <v>69</v>
      </c>
      <c r="C84" s="158">
        <v>131.44</v>
      </c>
      <c r="D84" s="158">
        <v>90</v>
      </c>
    </row>
    <row r="85" spans="2:4" x14ac:dyDescent="0.2">
      <c r="B85" s="150" t="s">
        <v>160</v>
      </c>
      <c r="C85" s="158">
        <v>125.04</v>
      </c>
      <c r="D85" s="158">
        <v>89.09</v>
      </c>
    </row>
    <row r="86" spans="2:4" x14ac:dyDescent="0.2">
      <c r="B86" s="150" t="s">
        <v>71</v>
      </c>
      <c r="C86" s="158">
        <v>117.44</v>
      </c>
      <c r="D86" s="158">
        <v>78.790000000000006</v>
      </c>
    </row>
    <row r="87" spans="2:4" x14ac:dyDescent="0.2">
      <c r="B87" s="150" t="s">
        <v>70</v>
      </c>
      <c r="C87" s="158">
        <v>104.77</v>
      </c>
      <c r="D87" s="158">
        <v>70.77</v>
      </c>
    </row>
    <row r="88" spans="2:4" x14ac:dyDescent="0.2">
      <c r="B88" s="150" t="s">
        <v>36</v>
      </c>
      <c r="C88" s="158">
        <v>103.81</v>
      </c>
      <c r="D88" s="158">
        <v>46.35</v>
      </c>
    </row>
    <row r="89" spans="2:4" x14ac:dyDescent="0.2">
      <c r="B89" s="150" t="s">
        <v>77</v>
      </c>
      <c r="C89" s="158">
        <v>92.31</v>
      </c>
      <c r="D89" s="158">
        <v>61.03</v>
      </c>
    </row>
    <row r="90" spans="2:4" x14ac:dyDescent="0.2">
      <c r="B90" s="150" t="s">
        <v>224</v>
      </c>
      <c r="C90" s="158">
        <v>81.099999999999994</v>
      </c>
      <c r="D90" s="158">
        <v>48.73</v>
      </c>
    </row>
    <row r="91" spans="2:4" x14ac:dyDescent="0.2">
      <c r="B91" s="150" t="s">
        <v>35</v>
      </c>
      <c r="C91" s="158">
        <v>79.489999999999995</v>
      </c>
      <c r="D91" s="158">
        <v>48.64</v>
      </c>
    </row>
    <row r="92" spans="2:4" x14ac:dyDescent="0.2">
      <c r="B92" s="150" t="s">
        <v>117</v>
      </c>
      <c r="C92" s="158">
        <v>74.03</v>
      </c>
      <c r="D92" s="158">
        <v>36.19</v>
      </c>
    </row>
    <row r="93" spans="2:4" x14ac:dyDescent="0.2">
      <c r="B93" s="150"/>
      <c r="C93" s="158"/>
      <c r="D93" s="158"/>
    </row>
    <row r="94" spans="2:4" x14ac:dyDescent="0.2">
      <c r="B94" s="150" t="s">
        <v>42</v>
      </c>
      <c r="C94" s="158">
        <v>178.39</v>
      </c>
      <c r="D94" s="158">
        <v>124.91</v>
      </c>
    </row>
    <row r="95" spans="2:4" x14ac:dyDescent="0.2">
      <c r="B95" s="150" t="s">
        <v>66</v>
      </c>
      <c r="C95" s="158">
        <v>165.51</v>
      </c>
      <c r="D95" s="158">
        <v>86.67</v>
      </c>
    </row>
    <row r="96" spans="2:4" x14ac:dyDescent="0.2">
      <c r="B96" s="160" t="s">
        <v>207</v>
      </c>
      <c r="C96" s="165">
        <v>149.05000000000001</v>
      </c>
      <c r="D96" s="165">
        <v>70.61</v>
      </c>
    </row>
    <row r="97" spans="2:6" ht="12.75" x14ac:dyDescent="0.2">
      <c r="B97"/>
      <c r="C97"/>
      <c r="D97"/>
      <c r="E97"/>
      <c r="F97"/>
    </row>
    <row r="98" spans="2:6" ht="12.75" x14ac:dyDescent="0.2">
      <c r="B98"/>
      <c r="C98"/>
      <c r="D98"/>
      <c r="E98"/>
      <c r="F98"/>
    </row>
    <row r="99" spans="2:6" ht="12.75" x14ac:dyDescent="0.2">
      <c r="B99"/>
      <c r="C99"/>
      <c r="D99"/>
      <c r="E99"/>
      <c r="F99"/>
    </row>
    <row r="100" spans="2:6" ht="12.75" x14ac:dyDescent="0.2">
      <c r="B100"/>
      <c r="C100"/>
      <c r="D100"/>
      <c r="E100"/>
      <c r="F100"/>
    </row>
  </sheetData>
  <sortState ref="B66:D92">
    <sortCondition descending="1" ref="C66:C92"/>
  </sortState>
  <pageMargins left="0.78740157499999996" right="0.78740157499999996" top="0.984251969" bottom="0.984251969" header="0.4921259845" footer="0.4921259845"/>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39"/>
  <sheetViews>
    <sheetView showGridLines="0" zoomScaleNormal="100" workbookViewId="0"/>
  </sheetViews>
  <sheetFormatPr defaultColWidth="9.28515625" defaultRowHeight="12" x14ac:dyDescent="0.2"/>
  <cols>
    <col min="1" max="1" width="9.28515625" style="3"/>
    <col min="2" max="4" width="25.5703125" style="3" customWidth="1"/>
    <col min="5" max="5" width="18.28515625" style="3" customWidth="1"/>
    <col min="6" max="6" width="39.85546875" style="3" customWidth="1"/>
    <col min="7" max="7" width="11.42578125" style="3" customWidth="1"/>
    <col min="8" max="8" width="8.7109375" style="3" customWidth="1"/>
    <col min="9" max="9" width="8.5703125" style="3" bestFit="1" customWidth="1"/>
    <col min="10" max="10" width="8.7109375" style="3" customWidth="1"/>
    <col min="11" max="11" width="8.5703125" style="3" bestFit="1" customWidth="1"/>
    <col min="12" max="12" width="8.7109375" style="3" customWidth="1"/>
    <col min="13" max="13" width="9.85546875" style="3" bestFit="1" customWidth="1"/>
    <col min="14" max="14" width="21.28515625" style="3" bestFit="1" customWidth="1"/>
    <col min="15" max="15" width="9.42578125" style="3" bestFit="1" customWidth="1"/>
    <col min="16" max="16" width="21.28515625" style="3" bestFit="1" customWidth="1"/>
    <col min="17" max="17" width="9.85546875" style="3" bestFit="1" customWidth="1"/>
    <col min="18" max="18" width="21.28515625" style="3" bestFit="1" customWidth="1"/>
    <col min="19" max="19" width="9.42578125" style="3" bestFit="1" customWidth="1"/>
    <col min="20" max="20" width="9.85546875" style="3" bestFit="1" customWidth="1"/>
    <col min="21" max="21" width="9.42578125" style="3" bestFit="1" customWidth="1"/>
    <col min="22" max="22" width="9.85546875" style="3" bestFit="1" customWidth="1"/>
    <col min="23" max="23" width="9.42578125" style="3" bestFit="1" customWidth="1"/>
    <col min="24" max="24" width="9.85546875" style="3" bestFit="1" customWidth="1"/>
    <col min="25" max="25" width="9.42578125" style="3" bestFit="1" customWidth="1"/>
    <col min="26" max="26" width="9.85546875" style="3" bestFit="1" customWidth="1"/>
    <col min="27" max="27" width="9.42578125" style="3" bestFit="1" customWidth="1"/>
    <col min="28" max="28" width="9.85546875" style="3" bestFit="1" customWidth="1"/>
    <col min="29" max="29" width="9.42578125" style="3" bestFit="1" customWidth="1"/>
    <col min="30" max="30" width="9.85546875" style="3" bestFit="1" customWidth="1"/>
    <col min="31" max="31" width="9.42578125" style="3" bestFit="1" customWidth="1"/>
    <col min="32" max="32" width="9.85546875" style="3" bestFit="1" customWidth="1"/>
    <col min="33" max="33" width="9.42578125" style="3" bestFit="1" customWidth="1"/>
    <col min="34" max="34" width="9.85546875" style="3" bestFit="1" customWidth="1"/>
    <col min="35" max="35" width="9.42578125" style="3" bestFit="1" customWidth="1"/>
    <col min="36" max="36" width="9.85546875" style="3" bestFit="1" customWidth="1"/>
    <col min="37" max="37" width="9.42578125" style="3" bestFit="1" customWidth="1"/>
    <col min="38" max="38" width="9.85546875" style="3" bestFit="1" customWidth="1"/>
    <col min="39" max="39" width="13.42578125" style="3" bestFit="1" customWidth="1"/>
    <col min="40" max="40" width="9.42578125" style="3" bestFit="1" customWidth="1"/>
    <col min="41" max="41" width="9.85546875" style="3" bestFit="1" customWidth="1"/>
    <col min="42" max="42" width="13.42578125" style="3" bestFit="1" customWidth="1"/>
    <col min="43" max="43" width="9.42578125" style="3" bestFit="1" customWidth="1"/>
    <col min="44" max="44" width="9.85546875" style="3" bestFit="1" customWidth="1"/>
    <col min="45" max="45" width="13.42578125" style="3" bestFit="1" customWidth="1"/>
    <col min="46" max="46" width="9.42578125" style="3" bestFit="1" customWidth="1"/>
    <col min="47" max="47" width="9.85546875" style="3" bestFit="1" customWidth="1"/>
    <col min="48" max="48" width="13.42578125" style="3" bestFit="1" customWidth="1"/>
    <col min="49" max="49" width="9.42578125" style="3" bestFit="1" customWidth="1"/>
    <col min="50" max="50" width="9.85546875" style="3" bestFit="1" customWidth="1"/>
    <col min="51" max="51" width="13.42578125" style="3" bestFit="1" customWidth="1"/>
    <col min="52" max="16384" width="9.28515625" style="3"/>
  </cols>
  <sheetData>
    <row r="2" spans="2:33" ht="15.75" x14ac:dyDescent="0.25">
      <c r="B2" s="175" t="s">
        <v>198</v>
      </c>
      <c r="C2" s="175"/>
      <c r="D2" s="175"/>
    </row>
    <row r="3" spans="2:33" ht="12.75" x14ac:dyDescent="0.2">
      <c r="B3" s="176" t="s">
        <v>37</v>
      </c>
      <c r="C3" s="177"/>
      <c r="D3" s="177"/>
    </row>
    <row r="4" spans="2:33" x14ac:dyDescent="0.2">
      <c r="B4" s="62"/>
      <c r="C4" s="98" t="s">
        <v>40</v>
      </c>
      <c r="D4" s="98" t="s">
        <v>39</v>
      </c>
    </row>
    <row r="5" spans="2:33" s="25" customFormat="1" x14ac:dyDescent="0.2">
      <c r="B5" s="79" t="s">
        <v>219</v>
      </c>
      <c r="C5" s="99">
        <v>80.400000000000006</v>
      </c>
      <c r="D5" s="99">
        <v>64.400000000000006</v>
      </c>
      <c r="M5" s="3"/>
      <c r="N5" s="3"/>
      <c r="O5" s="3"/>
      <c r="P5" s="3"/>
      <c r="Q5" s="3"/>
      <c r="R5" s="3"/>
      <c r="S5" s="3"/>
      <c r="T5" s="3"/>
      <c r="U5" s="3"/>
      <c r="V5" s="3"/>
      <c r="W5" s="3"/>
      <c r="X5" s="3"/>
      <c r="Y5" s="3"/>
      <c r="Z5" s="3"/>
      <c r="AA5" s="3"/>
      <c r="AB5" s="3"/>
      <c r="AC5" s="3"/>
      <c r="AD5" s="3"/>
      <c r="AE5" s="3"/>
      <c r="AF5" s="3"/>
      <c r="AG5" s="3"/>
    </row>
    <row r="6" spans="2:33" s="25" customFormat="1" x14ac:dyDescent="0.2">
      <c r="B6" s="78" t="s">
        <v>69</v>
      </c>
      <c r="C6" s="100">
        <v>115.1</v>
      </c>
      <c r="D6" s="100">
        <v>68.5</v>
      </c>
      <c r="E6" s="82"/>
      <c r="M6" s="3"/>
      <c r="N6" s="3"/>
      <c r="O6" s="3"/>
      <c r="P6" s="3"/>
      <c r="Q6" s="3"/>
      <c r="R6" s="3"/>
      <c r="S6" s="3"/>
      <c r="T6" s="3"/>
      <c r="U6" s="3"/>
      <c r="V6" s="3"/>
      <c r="W6" s="3"/>
      <c r="X6" s="3"/>
      <c r="Y6" s="3"/>
      <c r="Z6" s="3"/>
      <c r="AA6" s="3"/>
      <c r="AB6" s="3"/>
      <c r="AC6" s="3"/>
      <c r="AD6" s="3"/>
      <c r="AE6" s="3"/>
      <c r="AF6" s="3"/>
      <c r="AG6" s="3"/>
    </row>
    <row r="7" spans="2:33" s="25" customFormat="1" x14ac:dyDescent="0.2">
      <c r="B7" s="64" t="s">
        <v>223</v>
      </c>
      <c r="C7" s="101">
        <v>99.8</v>
      </c>
      <c r="D7" s="101">
        <v>66.2</v>
      </c>
      <c r="E7" s="82"/>
      <c r="M7" s="3"/>
      <c r="N7" s="3"/>
      <c r="O7" s="3"/>
      <c r="P7" s="3"/>
      <c r="Q7" s="3"/>
      <c r="R7" s="3"/>
      <c r="S7" s="3"/>
      <c r="T7" s="3"/>
      <c r="U7" s="3"/>
      <c r="V7" s="3"/>
      <c r="W7" s="3"/>
      <c r="X7" s="3"/>
      <c r="Y7" s="3"/>
      <c r="Z7" s="3"/>
      <c r="AA7" s="3"/>
      <c r="AB7" s="3"/>
      <c r="AC7" s="3"/>
      <c r="AD7" s="3"/>
      <c r="AE7" s="3"/>
      <c r="AF7" s="3"/>
      <c r="AG7" s="3"/>
    </row>
    <row r="8" spans="2:33" s="25" customFormat="1" x14ac:dyDescent="0.2">
      <c r="B8" s="64" t="s">
        <v>199</v>
      </c>
      <c r="C8" s="101">
        <v>99.5</v>
      </c>
      <c r="D8" s="101">
        <v>83.5</v>
      </c>
      <c r="E8" s="82"/>
      <c r="M8" s="3"/>
      <c r="N8" s="3"/>
      <c r="O8" s="3"/>
      <c r="P8" s="3"/>
      <c r="Q8" s="3"/>
      <c r="R8" s="3"/>
      <c r="S8" s="3"/>
      <c r="T8" s="3"/>
      <c r="U8" s="3"/>
      <c r="V8" s="3"/>
      <c r="W8" s="3"/>
      <c r="X8" s="3"/>
      <c r="Y8" s="3"/>
      <c r="Z8" s="3"/>
      <c r="AA8" s="3"/>
      <c r="AB8" s="3"/>
      <c r="AC8" s="3"/>
      <c r="AD8" s="3"/>
      <c r="AE8" s="3"/>
      <c r="AF8" s="3"/>
      <c r="AG8" s="3"/>
    </row>
    <row r="9" spans="2:33" s="25" customFormat="1" x14ac:dyDescent="0.2">
      <c r="B9" s="64" t="s">
        <v>72</v>
      </c>
      <c r="C9" s="101">
        <v>95.4</v>
      </c>
      <c r="D9" s="101">
        <v>65.400000000000006</v>
      </c>
      <c r="E9" s="82"/>
      <c r="M9" s="3"/>
      <c r="N9" s="3"/>
      <c r="O9" s="3"/>
      <c r="P9" s="3"/>
      <c r="Q9" s="3"/>
      <c r="R9" s="3"/>
      <c r="S9" s="3"/>
      <c r="T9" s="3"/>
      <c r="U9" s="3"/>
      <c r="V9" s="3"/>
      <c r="W9" s="3"/>
      <c r="X9" s="3"/>
      <c r="Y9" s="3"/>
      <c r="Z9" s="3"/>
      <c r="AA9" s="3"/>
      <c r="AB9" s="3"/>
      <c r="AC9" s="3"/>
      <c r="AD9" s="3"/>
      <c r="AE9" s="3"/>
      <c r="AF9" s="3"/>
      <c r="AG9" s="3"/>
    </row>
    <row r="10" spans="2:33" s="25" customFormat="1" x14ac:dyDescent="0.2">
      <c r="B10" s="64" t="s">
        <v>73</v>
      </c>
      <c r="C10" s="101">
        <v>95.3</v>
      </c>
      <c r="D10" s="101">
        <v>78.8</v>
      </c>
      <c r="E10" s="82"/>
      <c r="M10" s="3"/>
      <c r="N10" s="3"/>
      <c r="O10" s="3"/>
      <c r="P10" s="3"/>
      <c r="Q10" s="3"/>
      <c r="R10" s="3"/>
      <c r="S10" s="3"/>
      <c r="T10" s="3"/>
      <c r="U10" s="3"/>
      <c r="V10" s="3"/>
      <c r="W10" s="3"/>
      <c r="X10" s="3"/>
      <c r="Y10" s="3"/>
      <c r="Z10" s="3"/>
      <c r="AA10" s="3"/>
      <c r="AB10" s="3"/>
      <c r="AC10" s="3"/>
      <c r="AD10" s="3"/>
      <c r="AE10" s="3"/>
      <c r="AF10" s="3"/>
      <c r="AG10" s="3"/>
    </row>
    <row r="11" spans="2:33" s="25" customFormat="1" x14ac:dyDescent="0.2">
      <c r="B11" s="64" t="s">
        <v>222</v>
      </c>
      <c r="C11" s="101">
        <v>94.9</v>
      </c>
      <c r="D11" s="101">
        <v>63.2</v>
      </c>
      <c r="E11" s="82"/>
      <c r="M11" s="3"/>
      <c r="N11" s="3"/>
      <c r="O11" s="3"/>
      <c r="P11" s="3"/>
      <c r="Q11" s="3"/>
      <c r="R11" s="3"/>
      <c r="S11" s="3"/>
      <c r="T11" s="3"/>
      <c r="U11" s="3"/>
      <c r="V11" s="3"/>
      <c r="W11" s="3"/>
      <c r="X11" s="3"/>
      <c r="Y11" s="3"/>
      <c r="Z11" s="3"/>
      <c r="AA11" s="3"/>
      <c r="AB11" s="3"/>
      <c r="AC11" s="3"/>
      <c r="AD11" s="3"/>
      <c r="AE11" s="3"/>
      <c r="AF11" s="3"/>
      <c r="AG11" s="3"/>
    </row>
    <row r="12" spans="2:33" s="25" customFormat="1" x14ac:dyDescent="0.2">
      <c r="B12" s="64" t="s">
        <v>226</v>
      </c>
      <c r="C12" s="101">
        <v>94.4</v>
      </c>
      <c r="D12" s="101">
        <v>61.4</v>
      </c>
      <c r="E12" s="82"/>
      <c r="M12" s="3"/>
      <c r="N12" s="3"/>
      <c r="O12" s="3"/>
      <c r="P12" s="3"/>
      <c r="Q12" s="3"/>
      <c r="R12" s="3"/>
      <c r="S12" s="3"/>
      <c r="T12" s="3"/>
      <c r="U12" s="3"/>
      <c r="V12" s="3"/>
      <c r="W12" s="3"/>
      <c r="X12" s="3"/>
      <c r="Y12" s="3"/>
      <c r="Z12" s="3"/>
      <c r="AA12" s="3"/>
      <c r="AB12" s="3"/>
      <c r="AC12" s="3"/>
      <c r="AD12" s="3"/>
      <c r="AE12" s="3"/>
      <c r="AF12" s="3"/>
      <c r="AG12" s="3"/>
    </row>
    <row r="13" spans="2:33" s="25" customFormat="1" x14ac:dyDescent="0.2">
      <c r="B13" s="64" t="s">
        <v>75</v>
      </c>
      <c r="C13" s="101">
        <v>94.3</v>
      </c>
      <c r="D13" s="101">
        <v>71.5</v>
      </c>
      <c r="E13" s="82"/>
      <c r="M13" s="3"/>
      <c r="N13" s="3"/>
      <c r="O13" s="3"/>
      <c r="P13" s="3"/>
      <c r="Q13" s="3"/>
      <c r="R13" s="3"/>
      <c r="S13" s="3"/>
      <c r="T13" s="3"/>
      <c r="U13" s="3"/>
      <c r="V13" s="3"/>
      <c r="W13" s="3"/>
      <c r="X13" s="3"/>
      <c r="Y13" s="3"/>
      <c r="Z13" s="3"/>
      <c r="AA13" s="3"/>
      <c r="AB13" s="3"/>
      <c r="AC13" s="3"/>
      <c r="AD13" s="3"/>
      <c r="AE13" s="3"/>
      <c r="AF13" s="3"/>
      <c r="AG13" s="3"/>
    </row>
    <row r="14" spans="2:33" s="25" customFormat="1" x14ac:dyDescent="0.2">
      <c r="B14" s="64" t="s">
        <v>225</v>
      </c>
      <c r="C14" s="101">
        <v>86.8</v>
      </c>
      <c r="D14" s="101">
        <v>69.3</v>
      </c>
      <c r="E14" s="82"/>
      <c r="M14" s="3"/>
      <c r="N14" s="3"/>
      <c r="O14" s="3"/>
      <c r="P14" s="3"/>
      <c r="Q14" s="3"/>
      <c r="R14" s="3"/>
      <c r="S14" s="3"/>
      <c r="T14" s="3"/>
      <c r="U14" s="3"/>
      <c r="V14" s="3"/>
      <c r="W14" s="3"/>
      <c r="X14" s="3"/>
      <c r="Y14" s="3"/>
      <c r="Z14" s="3"/>
      <c r="AA14" s="3"/>
      <c r="AB14" s="3"/>
      <c r="AC14" s="3"/>
      <c r="AD14" s="3"/>
      <c r="AE14" s="3"/>
      <c r="AF14" s="3"/>
      <c r="AG14" s="3"/>
    </row>
    <row r="15" spans="2:33" s="25" customFormat="1" x14ac:dyDescent="0.2">
      <c r="B15" s="64" t="s">
        <v>71</v>
      </c>
      <c r="C15" s="101">
        <v>80</v>
      </c>
      <c r="D15" s="101">
        <v>67.099999999999994</v>
      </c>
      <c r="E15" s="82"/>
      <c r="M15" s="3"/>
      <c r="N15" s="3"/>
      <c r="O15" s="3"/>
      <c r="P15" s="3"/>
      <c r="Q15" s="3"/>
      <c r="R15" s="3"/>
      <c r="S15" s="3"/>
      <c r="T15" s="3"/>
      <c r="U15" s="3"/>
      <c r="V15" s="3"/>
      <c r="W15" s="3"/>
      <c r="X15" s="3"/>
      <c r="Y15" s="3"/>
      <c r="Z15" s="3"/>
      <c r="AA15" s="3"/>
      <c r="AB15" s="3"/>
      <c r="AC15" s="3"/>
      <c r="AD15" s="3"/>
      <c r="AE15" s="3"/>
      <c r="AF15" s="3"/>
      <c r="AG15" s="3"/>
    </row>
    <row r="16" spans="2:33" s="25" customFormat="1" x14ac:dyDescent="0.2">
      <c r="B16" s="64" t="s">
        <v>78</v>
      </c>
      <c r="C16" s="101">
        <v>79.099999999999994</v>
      </c>
      <c r="D16" s="101">
        <v>67.599999999999994</v>
      </c>
      <c r="E16" s="82"/>
      <c r="M16" s="3"/>
      <c r="N16" s="3"/>
      <c r="O16" s="3"/>
      <c r="P16" s="3"/>
      <c r="Q16" s="3"/>
      <c r="R16" s="3"/>
      <c r="S16" s="3"/>
      <c r="T16" s="3"/>
      <c r="U16" s="3"/>
      <c r="V16" s="3"/>
      <c r="W16" s="3"/>
      <c r="X16" s="3"/>
      <c r="Y16" s="3"/>
      <c r="Z16" s="3"/>
      <c r="AA16" s="3"/>
      <c r="AB16" s="3"/>
      <c r="AC16" s="3"/>
      <c r="AD16" s="3"/>
      <c r="AE16" s="3"/>
      <c r="AF16" s="3"/>
      <c r="AG16" s="3"/>
    </row>
    <row r="17" spans="2:33" s="25" customFormat="1" x14ac:dyDescent="0.2">
      <c r="B17" s="64" t="s">
        <v>79</v>
      </c>
      <c r="C17" s="101">
        <v>77.900000000000006</v>
      </c>
      <c r="D17" s="101">
        <v>63.4</v>
      </c>
      <c r="E17" s="82"/>
      <c r="M17" s="3"/>
      <c r="N17" s="3"/>
      <c r="O17" s="3"/>
      <c r="P17" s="3"/>
      <c r="Q17" s="3"/>
      <c r="R17" s="3"/>
      <c r="S17" s="3"/>
      <c r="T17" s="3"/>
      <c r="U17" s="3"/>
      <c r="V17" s="3"/>
      <c r="W17" s="3"/>
      <c r="X17" s="3"/>
      <c r="Y17" s="3"/>
      <c r="Z17" s="3"/>
      <c r="AA17" s="3"/>
      <c r="AB17" s="3"/>
      <c r="AC17" s="3"/>
      <c r="AD17" s="3"/>
      <c r="AE17" s="3"/>
      <c r="AF17" s="3"/>
      <c r="AG17" s="3"/>
    </row>
    <row r="18" spans="2:33" s="25" customFormat="1" x14ac:dyDescent="0.2">
      <c r="B18" s="64" t="s">
        <v>160</v>
      </c>
      <c r="C18" s="101">
        <v>75.5</v>
      </c>
      <c r="D18" s="101">
        <v>71.2</v>
      </c>
      <c r="E18" s="82"/>
      <c r="M18" s="3"/>
      <c r="N18" s="3"/>
      <c r="O18" s="3"/>
      <c r="P18" s="3"/>
      <c r="Q18" s="3"/>
      <c r="R18" s="3"/>
      <c r="S18" s="3"/>
      <c r="T18" s="3"/>
      <c r="U18" s="3"/>
      <c r="V18" s="3"/>
      <c r="W18" s="3"/>
      <c r="X18" s="3"/>
      <c r="Y18" s="3"/>
      <c r="Z18" s="3"/>
      <c r="AA18" s="3"/>
      <c r="AB18" s="3"/>
      <c r="AC18" s="3"/>
      <c r="AD18" s="3"/>
      <c r="AE18" s="3"/>
      <c r="AF18" s="3"/>
      <c r="AG18" s="3"/>
    </row>
    <row r="19" spans="2:33" s="25" customFormat="1" x14ac:dyDescent="0.2">
      <c r="B19" s="64" t="s">
        <v>80</v>
      </c>
      <c r="C19" s="101">
        <v>75.5</v>
      </c>
      <c r="D19" s="101">
        <v>69.599999999999994</v>
      </c>
      <c r="E19" s="82"/>
      <c r="M19" s="3"/>
      <c r="N19" s="3"/>
      <c r="O19" s="3"/>
      <c r="P19" s="3"/>
      <c r="Q19" s="3"/>
      <c r="R19" s="3"/>
      <c r="S19" s="3"/>
      <c r="T19" s="3"/>
      <c r="U19" s="3"/>
      <c r="V19" s="3"/>
      <c r="W19" s="3"/>
      <c r="X19" s="3"/>
      <c r="Y19" s="3"/>
      <c r="Z19" s="3"/>
      <c r="AA19" s="3"/>
      <c r="AB19" s="3"/>
      <c r="AC19" s="3"/>
      <c r="AD19" s="3"/>
      <c r="AE19" s="3"/>
      <c r="AF19" s="3"/>
      <c r="AG19" s="3"/>
    </row>
    <row r="20" spans="2:33" s="25" customFormat="1" x14ac:dyDescent="0.2">
      <c r="B20" s="64" t="s">
        <v>43</v>
      </c>
      <c r="C20" s="101">
        <v>72</v>
      </c>
      <c r="D20" s="101">
        <v>62.8</v>
      </c>
      <c r="E20" s="82"/>
      <c r="M20" s="3"/>
      <c r="N20" s="3"/>
      <c r="O20" s="3"/>
      <c r="P20" s="3"/>
      <c r="Q20" s="3"/>
      <c r="R20" s="3"/>
      <c r="S20" s="3"/>
      <c r="T20" s="3"/>
      <c r="U20" s="3"/>
      <c r="V20" s="3"/>
      <c r="W20" s="3"/>
      <c r="X20" s="3"/>
      <c r="Y20" s="3"/>
      <c r="Z20" s="3"/>
      <c r="AA20" s="3"/>
      <c r="AB20" s="3"/>
      <c r="AC20" s="3"/>
      <c r="AD20" s="3"/>
      <c r="AE20" s="3"/>
      <c r="AF20" s="3"/>
      <c r="AG20" s="3"/>
    </row>
    <row r="21" spans="2:33" s="25" customFormat="1" x14ac:dyDescent="0.2">
      <c r="B21" s="64" t="s">
        <v>77</v>
      </c>
      <c r="C21" s="101">
        <v>71.599999999999994</v>
      </c>
      <c r="D21" s="101">
        <v>66.099999999999994</v>
      </c>
      <c r="E21" s="82"/>
      <c r="M21" s="3"/>
      <c r="N21" s="3"/>
      <c r="O21" s="3"/>
      <c r="P21" s="3"/>
      <c r="Q21" s="3"/>
      <c r="R21" s="3"/>
      <c r="S21" s="3"/>
      <c r="T21" s="3"/>
      <c r="U21" s="3"/>
      <c r="V21" s="3"/>
      <c r="W21" s="3"/>
      <c r="X21" s="3"/>
      <c r="Y21" s="3"/>
      <c r="Z21" s="3"/>
      <c r="AA21" s="3"/>
      <c r="AB21" s="3"/>
      <c r="AC21" s="3"/>
      <c r="AD21" s="3"/>
      <c r="AE21" s="3"/>
      <c r="AF21" s="3"/>
      <c r="AG21" s="3"/>
    </row>
    <row r="22" spans="2:33" s="25" customFormat="1" x14ac:dyDescent="0.2">
      <c r="B22" s="64" t="s">
        <v>76</v>
      </c>
      <c r="C22" s="101">
        <v>70.5</v>
      </c>
      <c r="D22" s="101">
        <v>61.9</v>
      </c>
      <c r="E22" s="82"/>
      <c r="M22" s="3"/>
      <c r="N22" s="3"/>
      <c r="O22" s="3"/>
      <c r="P22" s="3"/>
      <c r="Q22" s="3"/>
      <c r="R22" s="3"/>
      <c r="S22" s="3"/>
      <c r="T22" s="3"/>
      <c r="U22" s="3"/>
      <c r="V22" s="3"/>
      <c r="W22" s="3"/>
      <c r="X22" s="3"/>
      <c r="Y22" s="3"/>
      <c r="Z22" s="3"/>
      <c r="AA22" s="3"/>
      <c r="AB22" s="3"/>
      <c r="AC22" s="3"/>
      <c r="AD22" s="3"/>
      <c r="AE22" s="3"/>
      <c r="AF22" s="3"/>
      <c r="AG22" s="3"/>
    </row>
    <row r="23" spans="2:33" s="25" customFormat="1" x14ac:dyDescent="0.2">
      <c r="B23" s="64" t="s">
        <v>70</v>
      </c>
      <c r="C23" s="101">
        <v>69.7</v>
      </c>
      <c r="D23" s="101">
        <v>67.5</v>
      </c>
      <c r="E23" s="82"/>
      <c r="M23" s="3"/>
      <c r="N23" s="3"/>
      <c r="O23" s="3"/>
      <c r="P23" s="3"/>
      <c r="Q23" s="3"/>
      <c r="R23" s="3"/>
      <c r="S23" s="3"/>
      <c r="T23" s="3"/>
      <c r="U23" s="3"/>
      <c r="V23" s="3"/>
      <c r="W23" s="3"/>
      <c r="X23" s="3"/>
      <c r="Y23" s="3"/>
      <c r="Z23" s="3"/>
      <c r="AA23" s="3"/>
      <c r="AB23" s="3"/>
      <c r="AC23" s="3"/>
      <c r="AD23" s="3"/>
      <c r="AE23" s="3"/>
      <c r="AF23" s="3"/>
      <c r="AG23" s="3"/>
    </row>
    <row r="24" spans="2:33" s="25" customFormat="1" x14ac:dyDescent="0.2">
      <c r="B24" s="64" t="s">
        <v>32</v>
      </c>
      <c r="C24" s="101">
        <v>65.5</v>
      </c>
      <c r="D24" s="101">
        <v>62.4</v>
      </c>
      <c r="E24" s="82"/>
      <c r="M24" s="3"/>
      <c r="N24" s="3"/>
      <c r="O24" s="3"/>
      <c r="P24" s="3"/>
      <c r="Q24" s="3"/>
      <c r="R24" s="3"/>
      <c r="S24" s="3"/>
      <c r="T24" s="3"/>
      <c r="U24" s="3"/>
      <c r="V24" s="3"/>
      <c r="W24" s="3"/>
      <c r="X24" s="3"/>
      <c r="Y24" s="3"/>
      <c r="Z24" s="3"/>
      <c r="AA24" s="3"/>
      <c r="AB24" s="3"/>
      <c r="AC24" s="3"/>
      <c r="AD24" s="3"/>
      <c r="AE24" s="3"/>
      <c r="AF24" s="3"/>
      <c r="AG24" s="3"/>
    </row>
    <row r="25" spans="2:33" s="25" customFormat="1" x14ac:dyDescent="0.2">
      <c r="B25" s="64" t="s">
        <v>68</v>
      </c>
      <c r="C25" s="101">
        <v>62.4</v>
      </c>
      <c r="D25" s="101">
        <v>61.3</v>
      </c>
      <c r="E25" s="82"/>
      <c r="M25" s="3"/>
      <c r="N25" s="3"/>
      <c r="O25" s="3"/>
      <c r="P25" s="3"/>
      <c r="Q25" s="3"/>
      <c r="R25" s="3"/>
      <c r="S25" s="3"/>
      <c r="T25" s="3"/>
      <c r="U25" s="3"/>
      <c r="V25" s="3"/>
      <c r="W25" s="3"/>
      <c r="X25" s="3"/>
      <c r="Y25" s="3"/>
      <c r="Z25" s="3"/>
      <c r="AA25" s="3"/>
      <c r="AB25" s="3"/>
      <c r="AC25" s="3"/>
      <c r="AD25" s="3"/>
      <c r="AE25" s="3"/>
      <c r="AF25" s="3"/>
      <c r="AG25" s="3"/>
    </row>
    <row r="26" spans="2:33" s="25" customFormat="1" x14ac:dyDescent="0.2">
      <c r="B26" s="64" t="s">
        <v>208</v>
      </c>
      <c r="C26" s="101">
        <v>61.4</v>
      </c>
      <c r="D26" s="101">
        <v>61.2</v>
      </c>
      <c r="E26" s="82"/>
      <c r="M26" s="3"/>
      <c r="N26" s="3"/>
      <c r="O26" s="3"/>
      <c r="P26" s="3"/>
      <c r="Q26" s="3"/>
      <c r="R26" s="3"/>
      <c r="S26" s="3"/>
      <c r="T26" s="3"/>
      <c r="U26" s="3"/>
      <c r="V26" s="3"/>
      <c r="W26" s="3"/>
      <c r="X26" s="3"/>
      <c r="Y26" s="3"/>
      <c r="Z26" s="3"/>
      <c r="AA26" s="3"/>
      <c r="AB26" s="3"/>
      <c r="AC26" s="3"/>
      <c r="AD26" s="3"/>
      <c r="AE26" s="3"/>
      <c r="AF26" s="3"/>
      <c r="AG26" s="3"/>
    </row>
    <row r="27" spans="2:33" s="25" customFormat="1" x14ac:dyDescent="0.2">
      <c r="B27" s="64" t="s">
        <v>224</v>
      </c>
      <c r="C27" s="101">
        <v>60.1</v>
      </c>
      <c r="D27" s="101">
        <v>60.1</v>
      </c>
      <c r="E27" s="82"/>
      <c r="M27" s="3"/>
      <c r="N27" s="3"/>
      <c r="O27" s="3"/>
      <c r="P27" s="3"/>
      <c r="Q27" s="3"/>
      <c r="R27" s="3"/>
      <c r="S27" s="3"/>
      <c r="T27" s="3"/>
      <c r="U27" s="3"/>
      <c r="V27" s="3"/>
      <c r="W27" s="3"/>
      <c r="X27" s="3"/>
      <c r="Y27" s="3"/>
      <c r="Z27" s="3"/>
      <c r="AA27" s="3"/>
      <c r="AB27" s="3"/>
      <c r="AC27" s="3"/>
      <c r="AD27" s="3"/>
      <c r="AE27" s="3"/>
      <c r="AF27" s="3"/>
      <c r="AG27" s="3"/>
    </row>
    <row r="28" spans="2:33" s="25" customFormat="1" x14ac:dyDescent="0.2">
      <c r="B28" s="64" t="s">
        <v>33</v>
      </c>
      <c r="C28" s="101">
        <v>59.9</v>
      </c>
      <c r="D28" s="101">
        <v>55.5</v>
      </c>
      <c r="E28" s="82"/>
      <c r="M28" s="3"/>
      <c r="N28" s="3"/>
      <c r="O28" s="3"/>
      <c r="P28" s="3"/>
      <c r="Q28" s="3"/>
      <c r="R28" s="3"/>
      <c r="S28" s="3"/>
      <c r="T28" s="3"/>
      <c r="U28" s="3"/>
      <c r="V28" s="3"/>
      <c r="W28" s="3"/>
      <c r="X28" s="3"/>
      <c r="Y28" s="3"/>
      <c r="Z28" s="3"/>
      <c r="AA28" s="3"/>
      <c r="AB28" s="3"/>
      <c r="AC28" s="3"/>
      <c r="AD28" s="3"/>
      <c r="AE28" s="3"/>
      <c r="AF28" s="3"/>
      <c r="AG28" s="3"/>
    </row>
    <row r="29" spans="2:33" s="25" customFormat="1" x14ac:dyDescent="0.2">
      <c r="B29" s="64" t="s">
        <v>74</v>
      </c>
      <c r="C29" s="101">
        <v>56.3</v>
      </c>
      <c r="D29" s="101">
        <v>46.7</v>
      </c>
      <c r="E29" s="82"/>
      <c r="M29" s="3"/>
      <c r="N29" s="3"/>
      <c r="O29" s="3"/>
      <c r="P29" s="3"/>
      <c r="Q29" s="3"/>
      <c r="R29" s="3"/>
      <c r="S29" s="3"/>
      <c r="T29" s="3"/>
      <c r="U29" s="3"/>
      <c r="V29" s="3"/>
      <c r="W29" s="3"/>
      <c r="X29" s="3"/>
      <c r="Y29" s="3"/>
      <c r="Z29" s="3"/>
      <c r="AA29" s="3"/>
      <c r="AB29" s="3"/>
      <c r="AC29" s="3"/>
      <c r="AD29" s="3"/>
      <c r="AE29" s="3"/>
      <c r="AF29" s="3"/>
      <c r="AG29" s="3"/>
    </row>
    <row r="30" spans="2:33" s="25" customFormat="1" x14ac:dyDescent="0.2">
      <c r="B30" s="64" t="s">
        <v>117</v>
      </c>
      <c r="C30" s="101">
        <v>48.9</v>
      </c>
      <c r="D30" s="101">
        <v>48.9</v>
      </c>
      <c r="E30" s="82"/>
      <c r="M30" s="3"/>
      <c r="N30" s="3"/>
      <c r="O30" s="3"/>
      <c r="P30" s="3"/>
      <c r="Q30" s="3"/>
      <c r="R30" s="3"/>
      <c r="S30" s="3"/>
      <c r="T30" s="3"/>
      <c r="U30" s="3"/>
      <c r="V30" s="3"/>
      <c r="W30" s="3"/>
      <c r="X30" s="3"/>
      <c r="Y30" s="3"/>
      <c r="Z30" s="3"/>
      <c r="AA30" s="3"/>
      <c r="AB30" s="3"/>
      <c r="AC30" s="3"/>
      <c r="AD30" s="3"/>
      <c r="AE30" s="3"/>
      <c r="AF30" s="3"/>
      <c r="AG30" s="3"/>
    </row>
    <row r="31" spans="2:33" s="25" customFormat="1" x14ac:dyDescent="0.2">
      <c r="B31" s="64" t="s">
        <v>36</v>
      </c>
      <c r="C31" s="101">
        <v>47.2</v>
      </c>
      <c r="D31" s="101">
        <v>44.6</v>
      </c>
      <c r="E31" s="82"/>
      <c r="M31" s="3"/>
      <c r="N31" s="3"/>
      <c r="O31" s="3"/>
      <c r="P31" s="3"/>
      <c r="Q31" s="3"/>
      <c r="R31" s="3"/>
      <c r="S31" s="3"/>
      <c r="T31" s="3"/>
      <c r="U31" s="3"/>
      <c r="V31" s="3"/>
      <c r="W31" s="3"/>
      <c r="X31" s="3"/>
      <c r="Y31" s="3"/>
      <c r="Z31" s="3"/>
      <c r="AA31" s="3"/>
      <c r="AB31" s="3"/>
      <c r="AC31" s="3"/>
      <c r="AD31" s="3"/>
      <c r="AE31" s="3"/>
      <c r="AF31" s="3"/>
      <c r="AG31" s="3"/>
    </row>
    <row r="32" spans="2:33" s="25" customFormat="1" x14ac:dyDescent="0.2">
      <c r="B32" s="96" t="s">
        <v>34</v>
      </c>
      <c r="C32" s="102">
        <v>33.700000000000003</v>
      </c>
      <c r="D32" s="102">
        <v>33.700000000000003</v>
      </c>
      <c r="E32" s="82"/>
      <c r="M32" s="3"/>
      <c r="N32" s="3"/>
      <c r="O32" s="3"/>
      <c r="P32" s="3"/>
      <c r="Q32" s="3"/>
      <c r="R32" s="3"/>
      <c r="S32" s="3"/>
      <c r="T32" s="3"/>
      <c r="U32" s="3"/>
      <c r="V32" s="3"/>
      <c r="W32" s="3"/>
      <c r="X32" s="3"/>
      <c r="Y32" s="3"/>
      <c r="Z32" s="3"/>
      <c r="AA32" s="3"/>
      <c r="AB32" s="3"/>
      <c r="AC32" s="3"/>
      <c r="AD32" s="3"/>
      <c r="AE32" s="3"/>
      <c r="AF32" s="3"/>
      <c r="AG32" s="3"/>
    </row>
    <row r="33" spans="2:33" s="25" customFormat="1" x14ac:dyDescent="0.2">
      <c r="B33" s="63" t="s">
        <v>113</v>
      </c>
      <c r="C33" s="103">
        <v>63.7</v>
      </c>
      <c r="D33" s="103">
        <v>47.4</v>
      </c>
      <c r="E33" s="82"/>
      <c r="M33" s="3"/>
      <c r="N33" s="3"/>
      <c r="O33" s="3"/>
      <c r="P33" s="3"/>
      <c r="Q33" s="3"/>
      <c r="R33" s="3"/>
      <c r="S33" s="3"/>
      <c r="T33" s="3"/>
      <c r="U33" s="3"/>
      <c r="V33" s="3"/>
      <c r="W33" s="3"/>
      <c r="X33" s="3"/>
      <c r="Y33" s="3"/>
      <c r="Z33" s="3"/>
      <c r="AA33" s="3"/>
      <c r="AB33" s="3"/>
      <c r="AC33" s="3"/>
      <c r="AD33" s="3"/>
      <c r="AE33" s="3"/>
      <c r="AF33" s="3"/>
      <c r="AG33" s="3"/>
    </row>
    <row r="34" spans="2:33" s="25" customFormat="1" x14ac:dyDescent="0.2">
      <c r="B34" s="64" t="s">
        <v>42</v>
      </c>
      <c r="C34" s="101">
        <v>93.1</v>
      </c>
      <c r="D34" s="101">
        <v>70</v>
      </c>
      <c r="E34" s="82"/>
      <c r="M34" s="3"/>
      <c r="N34" s="3"/>
      <c r="O34" s="3"/>
      <c r="P34" s="3"/>
      <c r="Q34" s="3"/>
      <c r="R34" s="3"/>
      <c r="S34" s="3"/>
      <c r="T34" s="3"/>
      <c r="U34" s="3"/>
      <c r="V34" s="3"/>
      <c r="W34" s="3"/>
      <c r="X34" s="3"/>
      <c r="Y34" s="3"/>
      <c r="Z34" s="3"/>
      <c r="AA34" s="3"/>
      <c r="AB34" s="3"/>
      <c r="AC34" s="3"/>
      <c r="AD34" s="3"/>
      <c r="AE34" s="3"/>
      <c r="AF34" s="3"/>
      <c r="AG34" s="3"/>
    </row>
    <row r="35" spans="2:33" s="25" customFormat="1" x14ac:dyDescent="0.2">
      <c r="B35" s="96" t="s">
        <v>66</v>
      </c>
      <c r="C35" s="102">
        <v>97.3</v>
      </c>
      <c r="D35" s="102">
        <v>52.4</v>
      </c>
      <c r="E35" s="82"/>
      <c r="M35" s="3"/>
      <c r="N35" s="3"/>
      <c r="O35" s="3"/>
      <c r="P35" s="3"/>
      <c r="Q35" s="3"/>
      <c r="R35" s="3"/>
      <c r="S35" s="3"/>
      <c r="T35" s="3"/>
      <c r="U35" s="3"/>
      <c r="V35" s="3"/>
      <c r="W35" s="3"/>
      <c r="X35" s="3"/>
      <c r="Y35" s="3"/>
      <c r="Z35" s="3"/>
      <c r="AA35" s="3"/>
      <c r="AB35" s="3"/>
      <c r="AC35" s="3"/>
      <c r="AD35" s="3"/>
      <c r="AE35" s="3"/>
      <c r="AF35" s="3"/>
      <c r="AG35" s="3"/>
    </row>
    <row r="36" spans="2:33" s="25" customFormat="1" x14ac:dyDescent="0.2">
      <c r="B36" s="178" t="s">
        <v>220</v>
      </c>
      <c r="C36" s="178"/>
      <c r="D36" s="178"/>
      <c r="E36" s="82"/>
      <c r="M36" s="3"/>
      <c r="N36" s="3"/>
      <c r="O36" s="3"/>
      <c r="P36" s="3"/>
      <c r="Q36" s="3"/>
      <c r="R36" s="3"/>
      <c r="S36" s="3"/>
      <c r="T36" s="3"/>
      <c r="U36" s="3"/>
      <c r="V36" s="3"/>
      <c r="W36" s="3"/>
      <c r="X36" s="3"/>
      <c r="Y36" s="3"/>
      <c r="Z36" s="3"/>
      <c r="AA36" s="3"/>
      <c r="AB36" s="3"/>
      <c r="AC36" s="3"/>
      <c r="AD36" s="3"/>
      <c r="AE36" s="3"/>
      <c r="AF36" s="3"/>
      <c r="AG36" s="3"/>
    </row>
    <row r="37" spans="2:33" x14ac:dyDescent="0.2">
      <c r="B37" s="172" t="s">
        <v>221</v>
      </c>
      <c r="C37" s="172"/>
      <c r="D37" s="172"/>
    </row>
    <row r="38" spans="2:33" x14ac:dyDescent="0.2">
      <c r="B38" s="173" t="s">
        <v>166</v>
      </c>
      <c r="C38" s="174"/>
      <c r="D38" s="174"/>
    </row>
    <row r="39" spans="2:33" x14ac:dyDescent="0.2">
      <c r="B39" s="172"/>
      <c r="C39" s="172"/>
      <c r="D39" s="172"/>
    </row>
  </sheetData>
  <sortState ref="B6:D32">
    <sortCondition descending="1" ref="C6:C32"/>
  </sortState>
  <mergeCells count="6">
    <mergeCell ref="B39:D39"/>
    <mergeCell ref="B38:D38"/>
    <mergeCell ref="B2:D2"/>
    <mergeCell ref="B3:D3"/>
    <mergeCell ref="B36:D36"/>
    <mergeCell ref="B37:D37"/>
  </mergeCells>
  <pageMargins left="0.78740157499999996" right="0.78740157499999996" top="0.984251969" bottom="0.984251969" header="0.4921259845" footer="0.492125984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8"/>
  <sheetViews>
    <sheetView showGridLines="0" zoomScaleNormal="100" workbookViewId="0"/>
  </sheetViews>
  <sheetFormatPr defaultColWidth="9.28515625" defaultRowHeight="12" x14ac:dyDescent="0.2"/>
  <cols>
    <col min="1" max="1" width="9.7109375" style="11" bestFit="1" customWidth="1"/>
    <col min="2" max="2" width="9.42578125" style="11" customWidth="1"/>
    <col min="3" max="3" width="11.42578125" style="11" customWidth="1"/>
    <col min="4" max="4" width="14.28515625" style="11" customWidth="1"/>
    <col min="5" max="5" width="41.85546875" style="11" customWidth="1"/>
    <col min="6" max="6" width="6" style="11" customWidth="1"/>
    <col min="7" max="7" width="8.7109375" style="11" customWidth="1"/>
    <col min="8" max="8" width="10.7109375" style="3" customWidth="1"/>
    <col min="9" max="9" width="6" style="11" customWidth="1"/>
    <col min="10" max="10" width="8.7109375" style="11" customWidth="1"/>
    <col min="11" max="11" width="10.7109375" style="11" customWidth="1"/>
    <col min="12" max="12" width="9.7109375" style="11" bestFit="1" customWidth="1"/>
    <col min="13" max="13" width="11.85546875" style="11" bestFit="1" customWidth="1"/>
    <col min="14" max="14" width="7" style="11" bestFit="1" customWidth="1"/>
    <col min="15" max="15" width="9.7109375" style="11" bestFit="1" customWidth="1"/>
    <col min="16" max="16" width="11.85546875" style="11" bestFit="1" customWidth="1"/>
    <col min="17" max="17" width="4.85546875" style="11" bestFit="1" customWidth="1"/>
    <col min="18" max="18" width="20.42578125" style="11" bestFit="1" customWidth="1"/>
    <col min="19" max="19" width="8.5703125" style="11" bestFit="1" customWidth="1"/>
    <col min="20" max="20" width="19.5703125" style="11" customWidth="1"/>
    <col min="21" max="21" width="14.42578125" style="11" bestFit="1" customWidth="1"/>
    <col min="22" max="22" width="4.7109375" style="11" bestFit="1" customWidth="1"/>
    <col min="23" max="23" width="13" style="11" bestFit="1" customWidth="1"/>
    <col min="24" max="25" width="9.42578125" style="76" bestFit="1" customWidth="1"/>
    <col min="26" max="26" width="4.85546875" style="76" bestFit="1" customWidth="1"/>
    <col min="27" max="27" width="11.85546875" style="76" bestFit="1" customWidth="1"/>
    <col min="28" max="28" width="9.7109375" style="11" bestFit="1" customWidth="1"/>
    <col min="29" max="29" width="5" style="11" bestFit="1" customWidth="1"/>
    <col min="30" max="30" width="13" style="11" bestFit="1" customWidth="1"/>
    <col min="31" max="34" width="9.42578125" style="11" bestFit="1" customWidth="1"/>
    <col min="35" max="36" width="13.42578125" style="11" bestFit="1" customWidth="1"/>
    <col min="37" max="37" width="9.85546875" style="11" bestFit="1" customWidth="1"/>
    <col min="38" max="38" width="15.85546875" style="11" bestFit="1" customWidth="1"/>
    <col min="39" max="39" width="47.42578125" style="11" bestFit="1" customWidth="1"/>
    <col min="40" max="40" width="13.42578125" style="11" bestFit="1" customWidth="1"/>
    <col min="41" max="41" width="9.85546875" style="11" bestFit="1" customWidth="1"/>
    <col min="42" max="42" width="15.85546875" style="11" bestFit="1" customWidth="1"/>
    <col min="43" max="43" width="47.42578125" style="11" bestFit="1" customWidth="1"/>
    <col min="44" max="44" width="13.42578125" style="11" bestFit="1" customWidth="1"/>
    <col min="45" max="45" width="9.85546875" style="11" bestFit="1" customWidth="1"/>
    <col min="46" max="46" width="15.85546875" style="11" bestFit="1" customWidth="1"/>
    <col min="47" max="47" width="47.42578125" style="11" bestFit="1" customWidth="1"/>
    <col min="48" max="48" width="13.42578125" style="11" bestFit="1" customWidth="1"/>
    <col min="49" max="49" width="9.85546875" style="11" bestFit="1" customWidth="1"/>
    <col min="50" max="50" width="15.85546875" style="11" bestFit="1" customWidth="1"/>
    <col min="51" max="51" width="47.42578125" style="11" bestFit="1" customWidth="1"/>
    <col min="52" max="52" width="13.42578125" style="11" bestFit="1" customWidth="1"/>
    <col min="53" max="53" width="9.85546875" style="11" bestFit="1" customWidth="1"/>
    <col min="54" max="54" width="15.85546875" style="11" bestFit="1" customWidth="1"/>
    <col min="55" max="55" width="47.42578125" style="11" bestFit="1" customWidth="1"/>
    <col min="56" max="56" width="13.42578125" style="11" bestFit="1" customWidth="1"/>
    <col min="57" max="57" width="9.85546875" style="11" bestFit="1" customWidth="1"/>
    <col min="58" max="58" width="15.85546875" style="11" bestFit="1" customWidth="1"/>
    <col min="59" max="59" width="47.42578125" style="11" bestFit="1" customWidth="1"/>
    <col min="60" max="60" width="13.42578125" style="11" bestFit="1" customWidth="1"/>
    <col min="61" max="61" width="9.85546875" style="11" bestFit="1" customWidth="1"/>
    <col min="62" max="62" width="15.85546875" style="11" bestFit="1" customWidth="1"/>
    <col min="63" max="63" width="47.42578125" style="11" bestFit="1" customWidth="1"/>
    <col min="64" max="64" width="13.42578125" style="11" bestFit="1" customWidth="1"/>
    <col min="65" max="65" width="9.85546875" style="11" bestFit="1" customWidth="1"/>
    <col min="66" max="66" width="15.85546875" style="11" bestFit="1" customWidth="1"/>
    <col min="67" max="67" width="47.42578125" style="11" bestFit="1" customWidth="1"/>
    <col min="68" max="68" width="13.42578125" style="11" bestFit="1" customWidth="1"/>
    <col min="69" max="69" width="9.85546875" style="11" bestFit="1" customWidth="1"/>
    <col min="70" max="70" width="15.85546875" style="11" bestFit="1" customWidth="1"/>
    <col min="71" max="71" width="47.42578125" style="11" bestFit="1" customWidth="1"/>
    <col min="72" max="72" width="13.42578125" style="11" bestFit="1" customWidth="1"/>
    <col min="73" max="73" width="9.85546875" style="11" bestFit="1" customWidth="1"/>
    <col min="74" max="74" width="15.85546875" style="11" bestFit="1" customWidth="1"/>
    <col min="75" max="75" width="47.42578125" style="11" bestFit="1" customWidth="1"/>
    <col min="76" max="76" width="13.42578125" style="11" bestFit="1" customWidth="1"/>
    <col min="77" max="77" width="9.85546875" style="11" bestFit="1" customWidth="1"/>
    <col min="78" max="78" width="15.85546875" style="11" bestFit="1" customWidth="1"/>
    <col min="79" max="79" width="47.42578125" style="11" bestFit="1" customWidth="1"/>
    <col min="80" max="80" width="13.42578125" style="11" bestFit="1" customWidth="1"/>
    <col min="81" max="81" width="9.85546875" style="11" bestFit="1" customWidth="1"/>
    <col min="82" max="82" width="15.85546875" style="11" bestFit="1" customWidth="1"/>
    <col min="83" max="83" width="47.42578125" style="11" bestFit="1" customWidth="1"/>
    <col min="84" max="84" width="13.42578125" style="11" bestFit="1" customWidth="1"/>
    <col min="85" max="85" width="9.85546875" style="11" bestFit="1" customWidth="1"/>
    <col min="86" max="86" width="15.85546875" style="11" bestFit="1" customWidth="1"/>
    <col min="87" max="87" width="47.42578125" style="11" bestFit="1" customWidth="1"/>
    <col min="88" max="88" width="13.42578125" style="11" bestFit="1" customWidth="1"/>
    <col min="89" max="89" width="9.85546875" style="11" bestFit="1" customWidth="1"/>
    <col min="90" max="90" width="15.85546875" style="11" bestFit="1" customWidth="1"/>
    <col min="91" max="91" width="47.42578125" style="11" bestFit="1" customWidth="1"/>
    <col min="92" max="92" width="13.42578125" style="11" bestFit="1" customWidth="1"/>
    <col min="93" max="93" width="9.85546875" style="11" bestFit="1" customWidth="1"/>
    <col min="94" max="94" width="15.85546875" style="11" bestFit="1" customWidth="1"/>
    <col min="95" max="95" width="47.42578125" style="11" bestFit="1" customWidth="1"/>
    <col min="96" max="96" width="13.42578125" style="11" bestFit="1" customWidth="1"/>
    <col min="97" max="97" width="9.85546875" style="11" bestFit="1" customWidth="1"/>
    <col min="98" max="98" width="15.85546875" style="11" bestFit="1" customWidth="1"/>
    <col min="99" max="99" width="47.42578125" style="11" bestFit="1" customWidth="1"/>
    <col min="100" max="100" width="13.42578125" style="11" bestFit="1" customWidth="1"/>
    <col min="101" max="16384" width="9.28515625" style="11"/>
  </cols>
  <sheetData>
    <row r="1" spans="2:9" x14ac:dyDescent="0.2">
      <c r="G1" s="25"/>
      <c r="H1" s="25"/>
      <c r="I1" s="25"/>
    </row>
    <row r="2" spans="2:9" ht="15.75" x14ac:dyDescent="0.25">
      <c r="B2" s="137" t="s">
        <v>192</v>
      </c>
      <c r="G2" s="135"/>
      <c r="H2" s="25"/>
      <c r="I2" s="25"/>
    </row>
    <row r="3" spans="2:9" ht="12.75" x14ac:dyDescent="0.2">
      <c r="B3" s="142" t="s">
        <v>37</v>
      </c>
      <c r="G3" s="135"/>
      <c r="H3" s="25"/>
      <c r="I3" s="25"/>
    </row>
    <row r="28" spans="2:13" ht="99.75" customHeight="1" x14ac:dyDescent="0.2"/>
    <row r="30" spans="2:13" ht="14.65" customHeight="1" x14ac:dyDescent="0.2">
      <c r="B30" s="85"/>
      <c r="H30" s="11"/>
    </row>
    <row r="31" spans="2:13" x14ac:dyDescent="0.2">
      <c r="B31" s="85"/>
    </row>
    <row r="32" spans="2:13" x14ac:dyDescent="0.2">
      <c r="B32" s="85"/>
      <c r="M32" s="46"/>
    </row>
    <row r="33" spans="2:5" x14ac:dyDescent="0.2">
      <c r="B33" s="3"/>
    </row>
    <row r="35" spans="2:5" x14ac:dyDescent="0.2">
      <c r="B35" s="11" t="s">
        <v>188</v>
      </c>
    </row>
    <row r="36" spans="2:5" x14ac:dyDescent="0.2">
      <c r="B36" s="85" t="s">
        <v>220</v>
      </c>
    </row>
    <row r="37" spans="2:5" x14ac:dyDescent="0.2">
      <c r="B37" s="85" t="s">
        <v>221</v>
      </c>
    </row>
    <row r="38" spans="2:5" x14ac:dyDescent="0.2">
      <c r="B38" s="26" t="s">
        <v>130</v>
      </c>
    </row>
    <row r="39" spans="2:5" x14ac:dyDescent="0.2">
      <c r="B39" s="85"/>
    </row>
    <row r="41" spans="2:5" x14ac:dyDescent="0.2">
      <c r="B41" s="3"/>
    </row>
    <row r="42" spans="2:5" ht="48" x14ac:dyDescent="0.2">
      <c r="B42" s="148"/>
      <c r="C42" s="148" t="s">
        <v>31</v>
      </c>
      <c r="D42" s="168" t="s">
        <v>162</v>
      </c>
      <c r="E42" s="168" t="s">
        <v>159</v>
      </c>
    </row>
    <row r="43" spans="2:5" x14ac:dyDescent="0.2">
      <c r="B43" s="166" t="s">
        <v>227</v>
      </c>
      <c r="C43" s="167">
        <v>64.400000000000006</v>
      </c>
      <c r="D43" s="167">
        <v>15.9</v>
      </c>
      <c r="E43" s="167">
        <v>0.1</v>
      </c>
    </row>
    <row r="44" spans="2:5" x14ac:dyDescent="0.2">
      <c r="B44" s="150"/>
      <c r="C44" s="159"/>
      <c r="D44" s="159"/>
      <c r="E44" s="159"/>
    </row>
    <row r="45" spans="2:5" x14ac:dyDescent="0.2">
      <c r="B45" s="150" t="s">
        <v>86</v>
      </c>
      <c r="C45" s="159">
        <v>83.5</v>
      </c>
      <c r="D45" s="159">
        <v>16</v>
      </c>
      <c r="E45" s="159">
        <v>0</v>
      </c>
    </row>
    <row r="46" spans="2:5" x14ac:dyDescent="0.2">
      <c r="B46" s="150" t="s">
        <v>73</v>
      </c>
      <c r="C46" s="159">
        <v>78.8</v>
      </c>
      <c r="D46" s="159">
        <v>16.5</v>
      </c>
      <c r="E46" s="159">
        <v>0</v>
      </c>
    </row>
    <row r="47" spans="2:5" x14ac:dyDescent="0.2">
      <c r="B47" s="150" t="s">
        <v>75</v>
      </c>
      <c r="C47" s="159">
        <v>71.5</v>
      </c>
      <c r="D47" s="159">
        <v>22.8</v>
      </c>
      <c r="E47" s="159">
        <v>0</v>
      </c>
    </row>
    <row r="48" spans="2:5" x14ac:dyDescent="0.2">
      <c r="B48" s="150" t="s">
        <v>160</v>
      </c>
      <c r="C48" s="159">
        <v>71.2</v>
      </c>
      <c r="D48" s="159">
        <v>4.2</v>
      </c>
      <c r="E48" s="159">
        <v>0</v>
      </c>
    </row>
    <row r="49" spans="2:5" x14ac:dyDescent="0.2">
      <c r="B49" s="150" t="s">
        <v>80</v>
      </c>
      <c r="C49" s="159">
        <v>69.599999999999994</v>
      </c>
      <c r="D49" s="159">
        <v>5.9</v>
      </c>
      <c r="E49" s="159">
        <v>0</v>
      </c>
    </row>
    <row r="50" spans="2:5" x14ac:dyDescent="0.2">
      <c r="B50" s="150" t="s">
        <v>84</v>
      </c>
      <c r="C50" s="159">
        <v>69.3</v>
      </c>
      <c r="D50" s="159">
        <v>17.5</v>
      </c>
      <c r="E50" s="159">
        <v>0</v>
      </c>
    </row>
    <row r="51" spans="2:5" x14ac:dyDescent="0.2">
      <c r="B51" s="150" t="s">
        <v>69</v>
      </c>
      <c r="C51" s="159">
        <v>68.5</v>
      </c>
      <c r="D51" s="159">
        <v>46.6</v>
      </c>
      <c r="E51" s="159">
        <v>0</v>
      </c>
    </row>
    <row r="52" spans="2:5" x14ac:dyDescent="0.2">
      <c r="B52" s="150" t="s">
        <v>78</v>
      </c>
      <c r="C52" s="159">
        <v>67.599999999999994</v>
      </c>
      <c r="D52" s="159">
        <v>11.5</v>
      </c>
      <c r="E52" s="159">
        <v>0</v>
      </c>
    </row>
    <row r="53" spans="2:5" x14ac:dyDescent="0.2">
      <c r="B53" s="150" t="s">
        <v>70</v>
      </c>
      <c r="C53" s="159">
        <v>67.5</v>
      </c>
      <c r="D53" s="159">
        <v>1.9</v>
      </c>
      <c r="E53" s="159">
        <v>0.3</v>
      </c>
    </row>
    <row r="54" spans="2:5" x14ac:dyDescent="0.2">
      <c r="B54" s="150" t="s">
        <v>71</v>
      </c>
      <c r="C54" s="159">
        <v>67.099999999999994</v>
      </c>
      <c r="D54" s="159">
        <v>12.9</v>
      </c>
      <c r="E54" s="159">
        <v>0.1</v>
      </c>
    </row>
    <row r="55" spans="2:5" x14ac:dyDescent="0.2">
      <c r="B55" s="150" t="s">
        <v>223</v>
      </c>
      <c r="C55" s="159">
        <v>66.2</v>
      </c>
      <c r="D55" s="159">
        <v>28.7</v>
      </c>
      <c r="E55" s="159">
        <v>5</v>
      </c>
    </row>
    <row r="56" spans="2:5" x14ac:dyDescent="0.2">
      <c r="B56" s="150" t="s">
        <v>77</v>
      </c>
      <c r="C56" s="159">
        <v>66.099999999999994</v>
      </c>
      <c r="D56" s="159">
        <v>5.5</v>
      </c>
      <c r="E56" s="159">
        <v>0</v>
      </c>
    </row>
    <row r="57" spans="2:5" x14ac:dyDescent="0.2">
      <c r="B57" s="150" t="s">
        <v>72</v>
      </c>
      <c r="C57" s="159">
        <v>65.400000000000006</v>
      </c>
      <c r="D57" s="159">
        <v>29.2</v>
      </c>
      <c r="E57" s="159">
        <v>0.9</v>
      </c>
    </row>
    <row r="58" spans="2:5" x14ac:dyDescent="0.2">
      <c r="B58" s="150" t="s">
        <v>79</v>
      </c>
      <c r="C58" s="159">
        <v>63.4</v>
      </c>
      <c r="D58" s="159">
        <v>14.5</v>
      </c>
      <c r="E58" s="159">
        <v>0</v>
      </c>
    </row>
    <row r="59" spans="2:5" x14ac:dyDescent="0.2">
      <c r="B59" s="150" t="s">
        <v>222</v>
      </c>
      <c r="C59" s="159">
        <v>63.2</v>
      </c>
      <c r="D59" s="159">
        <v>31.6</v>
      </c>
      <c r="E59" s="159">
        <v>0.1</v>
      </c>
    </row>
    <row r="60" spans="2:5" x14ac:dyDescent="0.2">
      <c r="B60" s="150" t="s">
        <v>43</v>
      </c>
      <c r="C60" s="159">
        <v>62.8</v>
      </c>
      <c r="D60" s="159">
        <v>9.1</v>
      </c>
      <c r="E60" s="159">
        <v>0</v>
      </c>
    </row>
    <row r="61" spans="2:5" x14ac:dyDescent="0.2">
      <c r="B61" s="150" t="s">
        <v>32</v>
      </c>
      <c r="C61" s="159">
        <v>62.4</v>
      </c>
      <c r="D61" s="159">
        <v>3.1</v>
      </c>
      <c r="E61" s="159">
        <v>0</v>
      </c>
    </row>
    <row r="62" spans="2:5" x14ac:dyDescent="0.2">
      <c r="B62" s="150" t="s">
        <v>76</v>
      </c>
      <c r="C62" s="159">
        <v>61.9</v>
      </c>
      <c r="D62" s="159">
        <v>8.6</v>
      </c>
      <c r="E62" s="159">
        <v>0</v>
      </c>
    </row>
    <row r="63" spans="2:5" x14ac:dyDescent="0.2">
      <c r="B63" s="150" t="s">
        <v>226</v>
      </c>
      <c r="C63" s="159">
        <v>61.4</v>
      </c>
      <c r="D63" s="159">
        <v>32.9</v>
      </c>
      <c r="E63" s="159">
        <v>0</v>
      </c>
    </row>
    <row r="64" spans="2:5" x14ac:dyDescent="0.2">
      <c r="B64" s="150" t="s">
        <v>68</v>
      </c>
      <c r="C64" s="159">
        <v>61.3</v>
      </c>
      <c r="D64" s="159">
        <v>1.1000000000000001</v>
      </c>
      <c r="E64" s="159">
        <v>0</v>
      </c>
    </row>
    <row r="65" spans="1:100" x14ac:dyDescent="0.2">
      <c r="B65" s="150" t="s">
        <v>208</v>
      </c>
      <c r="C65" s="159">
        <v>61.2</v>
      </c>
      <c r="D65" s="159">
        <v>0.2</v>
      </c>
      <c r="E65" s="159">
        <v>0</v>
      </c>
    </row>
    <row r="66" spans="1:100" x14ac:dyDescent="0.2">
      <c r="B66" s="150" t="s">
        <v>224</v>
      </c>
      <c r="C66" s="159">
        <v>60.1</v>
      </c>
      <c r="D66" s="159">
        <v>0</v>
      </c>
      <c r="E66" s="159">
        <v>0</v>
      </c>
    </row>
    <row r="67" spans="1:100" x14ac:dyDescent="0.2">
      <c r="B67" s="150" t="s">
        <v>33</v>
      </c>
      <c r="C67" s="159">
        <v>55.5</v>
      </c>
      <c r="D67" s="159">
        <v>4</v>
      </c>
      <c r="E67" s="159">
        <v>0.4</v>
      </c>
    </row>
    <row r="68" spans="1:100" x14ac:dyDescent="0.2">
      <c r="B68" s="150" t="s">
        <v>117</v>
      </c>
      <c r="C68" s="159">
        <v>48.9</v>
      </c>
      <c r="D68" s="159">
        <v>0</v>
      </c>
      <c r="E68" s="159">
        <v>0</v>
      </c>
    </row>
    <row r="69" spans="1:100" x14ac:dyDescent="0.2">
      <c r="B69" s="150" t="s">
        <v>74</v>
      </c>
      <c r="C69" s="159">
        <v>46.7</v>
      </c>
      <c r="D69" s="159">
        <v>9.6</v>
      </c>
      <c r="E69" s="159">
        <v>0</v>
      </c>
    </row>
    <row r="70" spans="1:100" x14ac:dyDescent="0.2">
      <c r="B70" s="150" t="s">
        <v>36</v>
      </c>
      <c r="C70" s="159">
        <v>44.6</v>
      </c>
      <c r="D70" s="159">
        <v>2.6</v>
      </c>
      <c r="E70" s="159">
        <v>0</v>
      </c>
    </row>
    <row r="71" spans="1:100" x14ac:dyDescent="0.2">
      <c r="B71" s="150" t="s">
        <v>34</v>
      </c>
      <c r="C71" s="159">
        <v>33.700000000000003</v>
      </c>
      <c r="D71" s="159">
        <v>0</v>
      </c>
      <c r="E71" s="159">
        <v>0</v>
      </c>
    </row>
    <row r="72" spans="1:100" x14ac:dyDescent="0.2">
      <c r="B72" s="150"/>
      <c r="C72" s="159"/>
      <c r="D72" s="159"/>
      <c r="E72" s="159"/>
    </row>
    <row r="73" spans="1:100" x14ac:dyDescent="0.2">
      <c r="B73" s="150" t="s">
        <v>42</v>
      </c>
      <c r="C73" s="159">
        <v>70</v>
      </c>
      <c r="D73" s="159">
        <v>23.1</v>
      </c>
      <c r="E73" s="159">
        <v>0</v>
      </c>
    </row>
    <row r="74" spans="1:100" x14ac:dyDescent="0.2">
      <c r="B74" s="150" t="s">
        <v>66</v>
      </c>
      <c r="C74" s="159">
        <v>52.4</v>
      </c>
      <c r="D74" s="159">
        <v>44.9</v>
      </c>
      <c r="E74" s="159">
        <v>0</v>
      </c>
    </row>
    <row r="75" spans="1:100" x14ac:dyDescent="0.2">
      <c r="B75" s="160" t="s">
        <v>113</v>
      </c>
      <c r="C75" s="162">
        <v>47.4</v>
      </c>
      <c r="D75" s="162">
        <v>0</v>
      </c>
      <c r="E75" s="162">
        <v>16.3</v>
      </c>
    </row>
    <row r="76" spans="1:100" x14ac:dyDescent="0.2">
      <c r="B76" s="3"/>
    </row>
    <row r="77" spans="1:100" x14ac:dyDescent="0.2">
      <c r="B77" s="3"/>
    </row>
    <row r="78" spans="1:100" x14ac:dyDescent="0.2">
      <c r="B78" s="3"/>
    </row>
    <row r="79" spans="1:100" s="76" customFormat="1" x14ac:dyDescent="0.2">
      <c r="A79" s="11"/>
      <c r="B79" s="11"/>
      <c r="C79" s="11"/>
      <c r="D79" s="11"/>
      <c r="E79" s="11"/>
      <c r="F79" s="11"/>
      <c r="G79" s="11"/>
      <c r="H79" s="3"/>
      <c r="I79" s="11"/>
      <c r="J79" s="11"/>
      <c r="K79" s="11"/>
      <c r="L79" s="11"/>
      <c r="M79" s="11"/>
      <c r="N79" s="11"/>
      <c r="O79" s="11"/>
      <c r="P79" s="11"/>
      <c r="Q79" s="3"/>
      <c r="R79" s="11"/>
      <c r="S79" s="11"/>
      <c r="T79" s="11"/>
      <c r="U79" s="11"/>
      <c r="V79" s="3"/>
      <c r="W79" s="3"/>
      <c r="X79" s="3"/>
      <c r="Y79" s="3"/>
      <c r="Z79" s="3"/>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row>
    <row r="80" spans="1:100" s="76" customFormat="1" x14ac:dyDescent="0.2">
      <c r="A80" s="11"/>
      <c r="B80" s="11"/>
      <c r="C80" s="11"/>
      <c r="D80" s="11"/>
      <c r="E80" s="11"/>
      <c r="F80" s="11"/>
      <c r="G80" s="11"/>
      <c r="H80" s="3"/>
      <c r="I80" s="11"/>
      <c r="J80" s="11"/>
      <c r="K80" s="11"/>
      <c r="L80" s="11"/>
      <c r="M80" s="11"/>
      <c r="N80" s="11"/>
      <c r="O80" s="11"/>
      <c r="P80" s="11"/>
      <c r="Q80" s="11"/>
      <c r="R80" s="11"/>
      <c r="S80" s="11"/>
      <c r="T80" s="11"/>
      <c r="U80" s="11"/>
      <c r="V80" s="3"/>
      <c r="W80" s="3"/>
      <c r="X80" s="3"/>
      <c r="Y80" s="3"/>
      <c r="Z80" s="3"/>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row>
    <row r="81" spans="1:100" s="76" customFormat="1" x14ac:dyDescent="0.2">
      <c r="A81" s="11"/>
      <c r="B81" s="11"/>
      <c r="C81" s="11"/>
      <c r="D81" s="11"/>
      <c r="E81" s="11"/>
      <c r="F81" s="11"/>
      <c r="G81" s="11"/>
      <c r="H81" s="3"/>
      <c r="I81" s="11"/>
      <c r="J81" s="11"/>
      <c r="K81" s="11"/>
      <c r="L81" s="11"/>
      <c r="M81" s="11"/>
      <c r="N81" s="11"/>
      <c r="O81" s="11"/>
      <c r="P81" s="11"/>
      <c r="Q81" s="11"/>
      <c r="R81" s="11"/>
      <c r="S81" s="11"/>
      <c r="T81" s="11"/>
      <c r="U81" s="11"/>
      <c r="V81" s="3"/>
      <c r="W81" s="3"/>
      <c r="X81" s="3"/>
      <c r="Y81" s="3"/>
      <c r="Z81" s="3"/>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row>
    <row r="82" spans="1:100" s="76" customFormat="1" x14ac:dyDescent="0.2">
      <c r="A82" s="11"/>
      <c r="B82" s="11"/>
      <c r="C82" s="11"/>
      <c r="D82" s="11"/>
      <c r="E82" s="11"/>
      <c r="F82" s="11"/>
      <c r="G82" s="11"/>
      <c r="H82" s="3"/>
      <c r="I82" s="11"/>
      <c r="J82" s="11"/>
      <c r="K82" s="11"/>
      <c r="L82" s="11"/>
      <c r="M82" s="11"/>
      <c r="N82" s="11"/>
      <c r="O82" s="11"/>
      <c r="P82" s="11"/>
      <c r="Q82" s="11"/>
      <c r="R82" s="11"/>
      <c r="S82" s="11"/>
      <c r="T82" s="11"/>
      <c r="U82" s="11"/>
      <c r="V82" s="3"/>
      <c r="W82" s="3"/>
      <c r="X82" s="3"/>
      <c r="Y82" s="3"/>
      <c r="Z82" s="3"/>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row>
    <row r="83" spans="1:100" s="76" customFormat="1" x14ac:dyDescent="0.2">
      <c r="A83" s="11"/>
      <c r="B83" s="11"/>
      <c r="C83" s="11"/>
      <c r="D83" s="11"/>
      <c r="E83" s="11"/>
      <c r="F83" s="11"/>
      <c r="G83" s="11"/>
      <c r="H83" s="3"/>
      <c r="I83" s="11"/>
      <c r="J83" s="11"/>
      <c r="K83" s="11"/>
      <c r="L83" s="11"/>
      <c r="M83" s="11"/>
      <c r="N83" s="11"/>
      <c r="O83" s="11"/>
      <c r="P83" s="11"/>
      <c r="Q83" s="11"/>
      <c r="R83" s="11"/>
      <c r="S83" s="11"/>
      <c r="T83" s="11"/>
      <c r="U83" s="11"/>
      <c r="V83" s="3"/>
      <c r="W83" s="3"/>
      <c r="X83" s="3"/>
      <c r="Y83" s="3"/>
      <c r="Z83" s="3"/>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row>
    <row r="84" spans="1:100" s="76" customFormat="1" x14ac:dyDescent="0.2">
      <c r="A84" s="11"/>
      <c r="B84" s="11"/>
      <c r="C84" s="11"/>
      <c r="D84" s="11"/>
      <c r="E84" s="11"/>
      <c r="F84" s="11"/>
      <c r="G84" s="11"/>
      <c r="H84" s="3"/>
      <c r="I84" s="11"/>
      <c r="J84" s="11"/>
      <c r="K84" s="11"/>
      <c r="L84" s="11"/>
      <c r="M84" s="11"/>
      <c r="N84" s="11"/>
      <c r="O84" s="11"/>
      <c r="P84" s="11"/>
      <c r="Q84" s="11"/>
      <c r="R84" s="11"/>
      <c r="S84" s="11"/>
      <c r="T84" s="11"/>
      <c r="U84" s="11"/>
      <c r="V84" s="3"/>
      <c r="W84" s="3"/>
      <c r="X84" s="3"/>
      <c r="Y84" s="3"/>
      <c r="Z84" s="3"/>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row>
    <row r="85" spans="1:100" s="76" customFormat="1" x14ac:dyDescent="0.2">
      <c r="A85" s="11"/>
      <c r="B85" s="11"/>
      <c r="C85" s="11"/>
      <c r="D85" s="11"/>
      <c r="E85" s="11"/>
      <c r="F85" s="11"/>
      <c r="G85" s="11"/>
      <c r="H85" s="3"/>
      <c r="I85" s="11"/>
      <c r="J85" s="11"/>
      <c r="K85" s="11"/>
      <c r="L85" s="11"/>
      <c r="M85" s="11"/>
      <c r="N85" s="11"/>
      <c r="O85" s="11"/>
      <c r="P85" s="11"/>
      <c r="Q85" s="11"/>
      <c r="R85" s="11"/>
      <c r="S85" s="11"/>
      <c r="T85" s="11"/>
      <c r="U85" s="11"/>
      <c r="V85" s="3"/>
      <c r="W85" s="3"/>
      <c r="X85" s="3"/>
      <c r="Y85" s="3"/>
      <c r="Z85" s="3"/>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row>
    <row r="86" spans="1:100" s="76" customFormat="1" x14ac:dyDescent="0.2">
      <c r="A86" s="11"/>
      <c r="B86" s="11"/>
      <c r="C86" s="11"/>
      <c r="D86" s="11"/>
      <c r="E86" s="11"/>
      <c r="F86" s="11"/>
      <c r="G86" s="11"/>
      <c r="H86" s="3"/>
      <c r="I86" s="11"/>
      <c r="J86" s="11"/>
      <c r="K86" s="11"/>
      <c r="L86" s="11"/>
      <c r="M86" s="11"/>
      <c r="N86" s="11"/>
      <c r="O86" s="11"/>
      <c r="P86" s="11"/>
      <c r="Q86" s="11"/>
      <c r="R86" s="11"/>
      <c r="S86" s="11"/>
      <c r="T86" s="11"/>
      <c r="U86" s="11"/>
      <c r="V86" s="3"/>
      <c r="W86" s="3"/>
      <c r="X86" s="3"/>
      <c r="Y86" s="3"/>
      <c r="Z86" s="3"/>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row>
    <row r="87" spans="1:100" s="76" customFormat="1" x14ac:dyDescent="0.2">
      <c r="A87" s="11"/>
      <c r="B87" s="11"/>
      <c r="C87" s="11"/>
      <c r="D87" s="11"/>
      <c r="E87" s="11"/>
      <c r="F87" s="11"/>
      <c r="G87" s="11"/>
      <c r="H87" s="3"/>
      <c r="I87" s="11"/>
      <c r="J87" s="11"/>
      <c r="K87" s="11"/>
      <c r="L87" s="11"/>
      <c r="M87" s="11"/>
      <c r="N87" s="11"/>
      <c r="O87" s="11"/>
      <c r="P87" s="11"/>
      <c r="Q87" s="11"/>
      <c r="R87" s="11"/>
      <c r="S87" s="11"/>
      <c r="T87" s="11"/>
      <c r="U87" s="11"/>
      <c r="V87" s="3"/>
      <c r="W87" s="3"/>
      <c r="X87" s="3"/>
      <c r="Y87" s="3"/>
      <c r="Z87" s="3"/>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row>
    <row r="88" spans="1:100" s="76" customFormat="1" x14ac:dyDescent="0.2">
      <c r="A88" s="11"/>
      <c r="B88" s="11"/>
      <c r="C88" s="11"/>
      <c r="D88" s="11"/>
      <c r="E88" s="11"/>
      <c r="F88" s="11"/>
      <c r="G88" s="11"/>
      <c r="H88" s="3"/>
      <c r="I88" s="11"/>
      <c r="J88" s="11"/>
      <c r="K88" s="11"/>
      <c r="L88" s="11"/>
      <c r="M88" s="11"/>
      <c r="N88" s="11"/>
      <c r="O88" s="11"/>
      <c r="P88" s="11"/>
      <c r="Q88" s="11"/>
      <c r="R88" s="11"/>
      <c r="S88" s="11"/>
      <c r="T88" s="11"/>
      <c r="U88" s="11"/>
      <c r="V88" s="3"/>
      <c r="W88" s="3"/>
      <c r="X88" s="3"/>
      <c r="Y88" s="3"/>
      <c r="Z88" s="3"/>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row>
  </sheetData>
  <sortState ref="B45:E71">
    <sortCondition descending="1" ref="C45:C71"/>
  </sortState>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
  <sheetViews>
    <sheetView showGridLines="0" zoomScaleNormal="100" workbookViewId="0"/>
  </sheetViews>
  <sheetFormatPr defaultColWidth="9.28515625" defaultRowHeight="12" x14ac:dyDescent="0.2"/>
  <cols>
    <col min="1" max="1" width="9.28515625" style="67"/>
    <col min="2" max="2" width="39.85546875" style="67" customWidth="1"/>
    <col min="3" max="3" width="10.7109375" style="67" customWidth="1"/>
    <col min="4" max="5" width="5.28515625" style="67" customWidth="1"/>
    <col min="6" max="6" width="14" style="67" customWidth="1"/>
    <col min="7" max="7" width="41.140625" style="67" bestFit="1" customWidth="1"/>
    <col min="8" max="8" width="7.7109375" style="67" customWidth="1"/>
    <col min="9" max="10" width="5" style="67" bestFit="1" customWidth="1"/>
    <col min="11" max="11" width="36.7109375" style="67" bestFit="1" customWidth="1"/>
    <col min="12" max="12" width="21" style="67" bestFit="1" customWidth="1"/>
    <col min="13" max="13" width="5" style="67" bestFit="1" customWidth="1"/>
    <col min="14" max="14" width="11" style="67" bestFit="1" customWidth="1"/>
    <col min="15" max="15" width="15.5703125" style="67" bestFit="1" customWidth="1"/>
    <col min="16" max="30" width="5" style="67" bestFit="1" customWidth="1"/>
    <col min="31" max="31" width="6.28515625" style="67" bestFit="1" customWidth="1"/>
    <col min="32" max="32" width="15.7109375" style="67" bestFit="1" customWidth="1"/>
    <col min="33" max="16384" width="9.28515625" style="67"/>
  </cols>
  <sheetData>
    <row r="1" spans="1:34" x14ac:dyDescent="0.2">
      <c r="B1" s="66"/>
      <c r="G1" s="25"/>
      <c r="H1" s="25"/>
      <c r="I1" s="25"/>
    </row>
    <row r="2" spans="1:34" ht="15.75" x14ac:dyDescent="0.2">
      <c r="B2" s="86" t="s">
        <v>193</v>
      </c>
      <c r="G2" s="135"/>
      <c r="H2" s="25"/>
      <c r="I2" s="25"/>
    </row>
    <row r="3" spans="1:34" ht="12.75" x14ac:dyDescent="0.2">
      <c r="A3" s="74"/>
      <c r="B3" s="87" t="s">
        <v>37</v>
      </c>
      <c r="G3" s="135"/>
      <c r="H3" s="25"/>
      <c r="I3" s="25"/>
    </row>
    <row r="4" spans="1:34" x14ac:dyDescent="0.2">
      <c r="B4" s="75"/>
    </row>
    <row r="8" spans="1:34" x14ac:dyDescent="0.2">
      <c r="A8" s="12"/>
    </row>
    <row r="9" spans="1:34" x14ac:dyDescent="0.2">
      <c r="T9" s="69"/>
      <c r="U9" s="69"/>
      <c r="V9" s="69"/>
      <c r="W9" s="69"/>
      <c r="X9" s="69"/>
      <c r="Y9" s="69"/>
      <c r="Z9" s="69"/>
      <c r="AA9" s="69"/>
      <c r="AB9" s="69"/>
      <c r="AC9" s="69"/>
      <c r="AD9" s="69"/>
      <c r="AE9" s="69"/>
      <c r="AF9" s="69"/>
      <c r="AG9" s="69"/>
      <c r="AH9" s="69"/>
    </row>
    <row r="10" spans="1:34" x14ac:dyDescent="0.2">
      <c r="T10" s="40"/>
      <c r="U10" s="40"/>
      <c r="V10" s="40"/>
      <c r="W10" s="40"/>
      <c r="X10" s="40"/>
      <c r="Y10" s="40"/>
      <c r="Z10" s="40"/>
      <c r="AA10" s="40"/>
      <c r="AB10" s="40"/>
      <c r="AC10" s="40"/>
      <c r="AD10" s="40"/>
      <c r="AE10" s="40"/>
      <c r="AF10" s="40"/>
      <c r="AG10" s="69"/>
      <c r="AH10" s="69"/>
    </row>
    <row r="23" spans="1:5" ht="40.35" customHeight="1" x14ac:dyDescent="0.2"/>
    <row r="24" spans="1:5" ht="39.75" customHeight="1" x14ac:dyDescent="0.2">
      <c r="A24" s="69"/>
      <c r="B24" s="69"/>
      <c r="C24" s="69"/>
      <c r="D24" s="69"/>
      <c r="E24" s="69"/>
    </row>
    <row r="25" spans="1:5" ht="15.75" customHeight="1" x14ac:dyDescent="0.2"/>
    <row r="26" spans="1:5" s="69" customFormat="1" ht="29.25" customHeight="1" x14ac:dyDescent="0.2">
      <c r="A26" s="67"/>
      <c r="B26" s="67"/>
      <c r="C26" s="67"/>
      <c r="D26" s="67"/>
      <c r="E26" s="67"/>
    </row>
    <row r="46" spans="2:4" x14ac:dyDescent="0.2">
      <c r="B46" s="85" t="s">
        <v>220</v>
      </c>
      <c r="C46" s="69"/>
      <c r="D46" s="69"/>
    </row>
    <row r="47" spans="2:4" x14ac:dyDescent="0.2">
      <c r="B47" s="85" t="s">
        <v>221</v>
      </c>
      <c r="C47" s="11"/>
      <c r="D47" s="69"/>
    </row>
    <row r="48" spans="2:4" x14ac:dyDescent="0.2">
      <c r="B48" s="67" t="s">
        <v>210</v>
      </c>
      <c r="C48" s="11"/>
      <c r="D48" s="69"/>
    </row>
    <row r="49" spans="2:5" x14ac:dyDescent="0.2">
      <c r="B49" s="85"/>
      <c r="C49" s="11"/>
      <c r="D49" s="69"/>
    </row>
    <row r="50" spans="2:5" ht="14.65" customHeight="1" x14ac:dyDescent="0.2">
      <c r="B50" s="132"/>
    </row>
    <row r="51" spans="2:5" ht="14.65" customHeight="1" x14ac:dyDescent="0.2"/>
    <row r="54" spans="2:5" ht="48" x14ac:dyDescent="0.2">
      <c r="B54" s="148"/>
      <c r="C54" s="168">
        <v>2019</v>
      </c>
      <c r="D54" s="168" t="s">
        <v>147</v>
      </c>
      <c r="E54" s="168" t="s">
        <v>161</v>
      </c>
    </row>
    <row r="55" spans="2:5" x14ac:dyDescent="0.2">
      <c r="B55" s="166" t="s">
        <v>219</v>
      </c>
      <c r="C55" s="167">
        <v>64.400000000000006</v>
      </c>
      <c r="D55" s="167">
        <v>55</v>
      </c>
      <c r="E55" s="167">
        <v>65</v>
      </c>
    </row>
    <row r="56" spans="2:5" x14ac:dyDescent="0.2">
      <c r="B56" s="150"/>
      <c r="C56" s="158"/>
      <c r="D56" s="158">
        <v>55</v>
      </c>
      <c r="E56" s="158">
        <v>65</v>
      </c>
    </row>
    <row r="57" spans="2:5" x14ac:dyDescent="0.2">
      <c r="B57" s="150" t="s">
        <v>86</v>
      </c>
      <c r="C57" s="158">
        <v>83.5</v>
      </c>
      <c r="D57" s="158">
        <v>55</v>
      </c>
      <c r="E57" s="158">
        <v>65</v>
      </c>
    </row>
    <row r="58" spans="2:5" x14ac:dyDescent="0.2">
      <c r="B58" s="150" t="s">
        <v>73</v>
      </c>
      <c r="C58" s="158">
        <v>80.7</v>
      </c>
      <c r="D58" s="158">
        <v>55</v>
      </c>
      <c r="E58" s="158">
        <v>65</v>
      </c>
    </row>
    <row r="59" spans="2:5" x14ac:dyDescent="0.2">
      <c r="B59" s="150" t="s">
        <v>75</v>
      </c>
      <c r="C59" s="158">
        <v>71.5</v>
      </c>
      <c r="D59" s="158">
        <v>55</v>
      </c>
      <c r="E59" s="158">
        <v>65</v>
      </c>
    </row>
    <row r="60" spans="2:5" x14ac:dyDescent="0.2">
      <c r="B60" s="150" t="s">
        <v>160</v>
      </c>
      <c r="C60" s="158">
        <v>71.2</v>
      </c>
      <c r="D60" s="158">
        <v>55</v>
      </c>
      <c r="E60" s="158">
        <v>65</v>
      </c>
    </row>
    <row r="61" spans="2:5" x14ac:dyDescent="0.2">
      <c r="B61" s="150" t="s">
        <v>69</v>
      </c>
      <c r="C61" s="158">
        <v>70.599999999999994</v>
      </c>
      <c r="D61" s="158">
        <v>55</v>
      </c>
      <c r="E61" s="158">
        <v>65</v>
      </c>
    </row>
    <row r="62" spans="2:5" x14ac:dyDescent="0.2">
      <c r="B62" s="150" t="s">
        <v>84</v>
      </c>
      <c r="C62" s="158">
        <v>70.400000000000006</v>
      </c>
      <c r="D62" s="158">
        <v>55</v>
      </c>
      <c r="E62" s="158">
        <v>65</v>
      </c>
    </row>
    <row r="63" spans="2:5" x14ac:dyDescent="0.2">
      <c r="B63" s="150" t="s">
        <v>80</v>
      </c>
      <c r="C63" s="158">
        <v>69.599999999999994</v>
      </c>
      <c r="D63" s="158">
        <v>55</v>
      </c>
      <c r="E63" s="158">
        <v>65</v>
      </c>
    </row>
    <row r="64" spans="2:5" x14ac:dyDescent="0.2">
      <c r="B64" s="150" t="s">
        <v>78</v>
      </c>
      <c r="C64" s="158">
        <v>69.599999999999994</v>
      </c>
      <c r="D64" s="158">
        <v>55</v>
      </c>
      <c r="E64" s="158">
        <v>65</v>
      </c>
    </row>
    <row r="65" spans="2:5" x14ac:dyDescent="0.2">
      <c r="B65" s="150" t="s">
        <v>70</v>
      </c>
      <c r="C65" s="158">
        <v>67.5</v>
      </c>
      <c r="D65" s="158">
        <v>55</v>
      </c>
      <c r="E65" s="158">
        <v>65</v>
      </c>
    </row>
    <row r="66" spans="2:5" x14ac:dyDescent="0.2">
      <c r="B66" s="150" t="s">
        <v>71</v>
      </c>
      <c r="C66" s="158">
        <v>67.099999999999994</v>
      </c>
      <c r="D66" s="158">
        <v>55</v>
      </c>
      <c r="E66" s="158">
        <v>65</v>
      </c>
    </row>
    <row r="67" spans="2:5" x14ac:dyDescent="0.2">
      <c r="B67" s="150" t="s">
        <v>77</v>
      </c>
      <c r="C67" s="158">
        <v>66.8</v>
      </c>
      <c r="D67" s="158">
        <v>55</v>
      </c>
      <c r="E67" s="158">
        <v>65</v>
      </c>
    </row>
    <row r="68" spans="2:5" x14ac:dyDescent="0.2">
      <c r="B68" s="150" t="s">
        <v>223</v>
      </c>
      <c r="C68" s="158">
        <v>66.2</v>
      </c>
      <c r="D68" s="158">
        <v>55</v>
      </c>
      <c r="E68" s="158">
        <v>65</v>
      </c>
    </row>
    <row r="69" spans="2:5" x14ac:dyDescent="0.2">
      <c r="B69" s="150" t="s">
        <v>79</v>
      </c>
      <c r="C69" s="158">
        <v>65.599999999999994</v>
      </c>
      <c r="D69" s="158">
        <v>55</v>
      </c>
      <c r="E69" s="158">
        <v>65</v>
      </c>
    </row>
    <row r="70" spans="2:5" x14ac:dyDescent="0.2">
      <c r="B70" s="150" t="s">
        <v>72</v>
      </c>
      <c r="C70" s="158">
        <v>65.400000000000006</v>
      </c>
      <c r="D70" s="158">
        <v>55</v>
      </c>
      <c r="E70" s="158">
        <v>65</v>
      </c>
    </row>
    <row r="71" spans="2:5" x14ac:dyDescent="0.2">
      <c r="B71" s="150" t="s">
        <v>68</v>
      </c>
      <c r="C71" s="158">
        <v>63.6</v>
      </c>
      <c r="D71" s="158">
        <v>55</v>
      </c>
      <c r="E71" s="158">
        <v>65</v>
      </c>
    </row>
    <row r="72" spans="2:5" x14ac:dyDescent="0.2">
      <c r="B72" s="150" t="s">
        <v>222</v>
      </c>
      <c r="C72" s="158">
        <v>63.2</v>
      </c>
      <c r="D72" s="158">
        <v>55</v>
      </c>
      <c r="E72" s="158">
        <v>65</v>
      </c>
    </row>
    <row r="73" spans="2:5" x14ac:dyDescent="0.2">
      <c r="B73" s="150" t="s">
        <v>43</v>
      </c>
      <c r="C73" s="158">
        <v>62.8</v>
      </c>
      <c r="D73" s="158">
        <v>55</v>
      </c>
      <c r="E73" s="158">
        <v>65</v>
      </c>
    </row>
    <row r="74" spans="2:5" x14ac:dyDescent="0.2">
      <c r="B74" s="150" t="s">
        <v>82</v>
      </c>
      <c r="C74" s="158">
        <v>62.5</v>
      </c>
      <c r="D74" s="158">
        <v>55</v>
      </c>
      <c r="E74" s="158">
        <v>65</v>
      </c>
    </row>
    <row r="75" spans="2:5" x14ac:dyDescent="0.2">
      <c r="B75" s="150" t="s">
        <v>32</v>
      </c>
      <c r="C75" s="158">
        <v>62.4</v>
      </c>
      <c r="D75" s="158">
        <v>55</v>
      </c>
      <c r="E75" s="158">
        <v>65</v>
      </c>
    </row>
    <row r="76" spans="2:5" x14ac:dyDescent="0.2">
      <c r="B76" s="150" t="s">
        <v>76</v>
      </c>
      <c r="C76" s="158">
        <v>61.9</v>
      </c>
      <c r="D76" s="158">
        <v>55</v>
      </c>
      <c r="E76" s="158">
        <v>65</v>
      </c>
    </row>
    <row r="77" spans="2:5" x14ac:dyDescent="0.2">
      <c r="B77" s="150" t="s">
        <v>35</v>
      </c>
      <c r="C77" s="158">
        <v>61.2</v>
      </c>
      <c r="D77" s="158">
        <v>55</v>
      </c>
      <c r="E77" s="158">
        <v>65</v>
      </c>
    </row>
    <row r="78" spans="2:5" x14ac:dyDescent="0.2">
      <c r="B78" s="150" t="s">
        <v>224</v>
      </c>
      <c r="C78" s="158">
        <v>60.1</v>
      </c>
      <c r="D78" s="158">
        <v>55</v>
      </c>
      <c r="E78" s="158">
        <v>65</v>
      </c>
    </row>
    <row r="79" spans="2:5" x14ac:dyDescent="0.2">
      <c r="B79" s="150" t="s">
        <v>33</v>
      </c>
      <c r="C79" s="158">
        <v>55.5</v>
      </c>
      <c r="D79" s="158">
        <v>55</v>
      </c>
      <c r="E79" s="158">
        <v>65</v>
      </c>
    </row>
    <row r="80" spans="2:5" x14ac:dyDescent="0.2">
      <c r="B80" s="150" t="s">
        <v>117</v>
      </c>
      <c r="C80" s="158">
        <v>48.9</v>
      </c>
      <c r="D80" s="158">
        <v>55</v>
      </c>
      <c r="E80" s="158">
        <v>65</v>
      </c>
    </row>
    <row r="81" spans="2:5" x14ac:dyDescent="0.2">
      <c r="B81" s="150" t="s">
        <v>74</v>
      </c>
      <c r="C81" s="158">
        <v>47.3</v>
      </c>
      <c r="D81" s="158">
        <v>55</v>
      </c>
      <c r="E81" s="158">
        <v>65</v>
      </c>
    </row>
    <row r="82" spans="2:5" x14ac:dyDescent="0.2">
      <c r="B82" s="150" t="s">
        <v>36</v>
      </c>
      <c r="C82" s="158">
        <v>44.6</v>
      </c>
      <c r="D82" s="158">
        <v>55</v>
      </c>
      <c r="E82" s="158">
        <v>65</v>
      </c>
    </row>
    <row r="83" spans="2:5" x14ac:dyDescent="0.2">
      <c r="B83" s="150" t="s">
        <v>209</v>
      </c>
      <c r="C83" s="158">
        <v>33.700000000000003</v>
      </c>
      <c r="D83" s="158">
        <v>55</v>
      </c>
      <c r="E83" s="158">
        <v>65</v>
      </c>
    </row>
    <row r="84" spans="2:5" x14ac:dyDescent="0.2">
      <c r="B84" s="150"/>
      <c r="C84" s="158"/>
      <c r="D84" s="158">
        <v>55</v>
      </c>
      <c r="E84" s="158">
        <v>65</v>
      </c>
    </row>
    <row r="85" spans="2:5" x14ac:dyDescent="0.2">
      <c r="B85" s="150" t="s">
        <v>42</v>
      </c>
      <c r="C85" s="158">
        <v>70</v>
      </c>
      <c r="D85" s="158">
        <v>55</v>
      </c>
      <c r="E85" s="158">
        <v>65</v>
      </c>
    </row>
    <row r="86" spans="2:5" x14ac:dyDescent="0.2">
      <c r="B86" s="150" t="s">
        <v>66</v>
      </c>
      <c r="C86" s="158">
        <v>53.9</v>
      </c>
      <c r="D86" s="158">
        <v>55</v>
      </c>
      <c r="E86" s="158">
        <v>65</v>
      </c>
    </row>
    <row r="87" spans="2:5" x14ac:dyDescent="0.2">
      <c r="B87" s="160" t="s">
        <v>207</v>
      </c>
      <c r="C87" s="165">
        <v>47.4</v>
      </c>
      <c r="D87" s="165">
        <v>55</v>
      </c>
      <c r="E87" s="165">
        <v>65</v>
      </c>
    </row>
    <row r="89" spans="2:5" x14ac:dyDescent="0.2">
      <c r="B89" s="3"/>
      <c r="C89" s="3"/>
      <c r="D89" s="3"/>
      <c r="E89" s="3"/>
    </row>
    <row r="90" spans="2:5" x14ac:dyDescent="0.2">
      <c r="B90" s="3"/>
      <c r="C90" s="3"/>
      <c r="D90" s="3"/>
      <c r="E90" s="3"/>
    </row>
    <row r="91" spans="2:5" x14ac:dyDescent="0.2">
      <c r="B91" s="3"/>
      <c r="C91" s="3"/>
      <c r="D91" s="3"/>
      <c r="E91" s="3"/>
    </row>
    <row r="92" spans="2:5" x14ac:dyDescent="0.2">
      <c r="B92" s="3"/>
      <c r="C92" s="3"/>
      <c r="D92" s="3"/>
      <c r="E92" s="3"/>
    </row>
    <row r="93" spans="2:5" x14ac:dyDescent="0.2">
      <c r="B93" s="3"/>
      <c r="C93" s="3"/>
      <c r="D93" s="3"/>
      <c r="E93" s="3"/>
    </row>
    <row r="94" spans="2:5" x14ac:dyDescent="0.2">
      <c r="B94" s="3"/>
      <c r="C94" s="3"/>
      <c r="D94" s="3"/>
      <c r="E94" s="3"/>
    </row>
  </sheetData>
  <sortState ref="B57:E83">
    <sortCondition descending="1" ref="C57:C83"/>
  </sortState>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
  <sheetViews>
    <sheetView showGridLines="0" zoomScaleNormal="100" workbookViewId="0"/>
  </sheetViews>
  <sheetFormatPr defaultColWidth="9.28515625" defaultRowHeight="12" x14ac:dyDescent="0.2"/>
  <cols>
    <col min="1" max="1" width="9.28515625" style="67"/>
    <col min="2" max="2" width="39.85546875" style="67" customWidth="1"/>
    <col min="3" max="3" width="15.85546875" style="67" customWidth="1"/>
    <col min="4" max="5" width="4.42578125" style="67" customWidth="1"/>
    <col min="6" max="6" width="14" style="67" customWidth="1"/>
    <col min="7" max="7" width="18.28515625" style="67" customWidth="1"/>
    <col min="8" max="8" width="18" style="67" bestFit="1" customWidth="1"/>
    <col min="9" max="10" width="9.28515625" style="67"/>
    <col min="11" max="11" width="23.140625" style="67" customWidth="1"/>
    <col min="12" max="12" width="13.42578125" style="67" customWidth="1"/>
    <col min="13" max="13" width="36.7109375" style="67" bestFit="1" customWidth="1"/>
    <col min="14" max="14" width="12.5703125" style="67" bestFit="1" customWidth="1"/>
    <col min="15" max="15" width="15.7109375" style="67" bestFit="1" customWidth="1"/>
    <col min="16" max="16" width="15.28515625" style="67" bestFit="1" customWidth="1"/>
    <col min="17" max="17" width="5" style="67" bestFit="1" customWidth="1"/>
    <col min="18" max="18" width="12.5703125" style="67" bestFit="1" customWidth="1"/>
    <col min="19" max="26" width="5" style="67" bestFit="1" customWidth="1"/>
    <col min="27" max="27" width="15.7109375" style="67" bestFit="1" customWidth="1"/>
    <col min="28" max="16384" width="9.28515625" style="67"/>
  </cols>
  <sheetData>
    <row r="1" spans="1:29" x14ac:dyDescent="0.2">
      <c r="B1" s="66"/>
      <c r="J1" s="25"/>
      <c r="K1" s="25"/>
      <c r="L1" s="25"/>
      <c r="M1" s="25"/>
    </row>
    <row r="2" spans="1:29" ht="15.75" x14ac:dyDescent="0.25">
      <c r="B2" s="88" t="s">
        <v>194</v>
      </c>
      <c r="J2" s="135"/>
      <c r="K2" s="25"/>
      <c r="L2" s="25"/>
      <c r="M2" s="25"/>
      <c r="N2" s="25"/>
    </row>
    <row r="3" spans="1:29" ht="12.75" x14ac:dyDescent="0.2">
      <c r="B3" s="89" t="s">
        <v>37</v>
      </c>
      <c r="J3" s="135"/>
      <c r="K3" s="25"/>
      <c r="L3" s="25"/>
      <c r="M3" s="25"/>
      <c r="N3" s="25"/>
    </row>
    <row r="4" spans="1:29" x14ac:dyDescent="0.2">
      <c r="B4" s="75"/>
    </row>
    <row r="9" spans="1:29" x14ac:dyDescent="0.2">
      <c r="O9" s="69"/>
      <c r="P9" s="69"/>
      <c r="Q9" s="69"/>
      <c r="R9" s="69"/>
      <c r="S9" s="69"/>
      <c r="T9" s="69"/>
      <c r="U9" s="69"/>
      <c r="V9" s="69"/>
      <c r="W9" s="69"/>
      <c r="X9" s="69"/>
      <c r="Y9" s="69"/>
      <c r="Z9" s="69"/>
      <c r="AA9" s="69"/>
      <c r="AB9" s="69"/>
      <c r="AC9" s="69"/>
    </row>
    <row r="10" spans="1:29" x14ac:dyDescent="0.2">
      <c r="A10" s="12"/>
      <c r="O10" s="40"/>
      <c r="P10" s="40"/>
      <c r="Q10" s="40"/>
      <c r="R10" s="40"/>
      <c r="S10" s="40"/>
      <c r="T10" s="40"/>
      <c r="U10" s="40"/>
      <c r="V10" s="40"/>
      <c r="W10" s="40"/>
      <c r="X10" s="40"/>
      <c r="Y10" s="40"/>
      <c r="Z10" s="40"/>
      <c r="AA10" s="40"/>
      <c r="AB10" s="69"/>
      <c r="AC10" s="69"/>
    </row>
    <row r="23" ht="40.35" customHeight="1" x14ac:dyDescent="0.2"/>
    <row r="24" ht="40.35" customHeight="1" x14ac:dyDescent="0.2"/>
    <row r="25" ht="39.75" customHeight="1" x14ac:dyDescent="0.2"/>
    <row r="26" s="69" customFormat="1" x14ac:dyDescent="0.2"/>
    <row r="46" spans="2:6" ht="15" customHeight="1" x14ac:dyDescent="0.2">
      <c r="C46" s="132"/>
      <c r="D46" s="132"/>
      <c r="E46" s="132"/>
      <c r="F46" s="132"/>
    </row>
    <row r="47" spans="2:6" x14ac:dyDescent="0.2">
      <c r="B47" s="85" t="s">
        <v>220</v>
      </c>
      <c r="C47" s="132"/>
      <c r="D47" s="132"/>
      <c r="E47" s="132"/>
      <c r="F47" s="132"/>
    </row>
    <row r="48" spans="2:6" x14ac:dyDescent="0.2">
      <c r="B48" s="85" t="s">
        <v>221</v>
      </c>
      <c r="C48" s="132"/>
      <c r="D48" s="132"/>
      <c r="E48" s="132"/>
      <c r="F48" s="132"/>
    </row>
    <row r="49" spans="2:6" x14ac:dyDescent="0.2">
      <c r="B49" s="132" t="s">
        <v>210</v>
      </c>
      <c r="C49" s="132"/>
      <c r="D49" s="132"/>
      <c r="E49" s="132"/>
      <c r="F49" s="132"/>
    </row>
    <row r="50" spans="2:6" x14ac:dyDescent="0.2">
      <c r="B50" s="85"/>
      <c r="C50" s="132"/>
      <c r="D50" s="132"/>
      <c r="E50" s="132"/>
      <c r="F50" s="132"/>
    </row>
    <row r="51" spans="2:6" x14ac:dyDescent="0.2">
      <c r="B51" s="85"/>
      <c r="C51" s="133"/>
      <c r="D51" s="133"/>
      <c r="E51" s="133"/>
      <c r="F51" s="132"/>
    </row>
    <row r="54" spans="2:6" ht="48" x14ac:dyDescent="0.2">
      <c r="B54" s="168"/>
      <c r="C54" s="168">
        <v>2019</v>
      </c>
      <c r="D54" s="168" t="s">
        <v>195</v>
      </c>
    </row>
    <row r="55" spans="2:6" x14ac:dyDescent="0.2">
      <c r="B55" s="166" t="s">
        <v>219</v>
      </c>
      <c r="C55" s="167">
        <v>40.6</v>
      </c>
      <c r="D55" s="167">
        <v>22.5</v>
      </c>
    </row>
    <row r="56" spans="2:6" x14ac:dyDescent="0.2">
      <c r="B56" s="150"/>
      <c r="C56" s="158"/>
      <c r="D56" s="158">
        <v>22.5</v>
      </c>
    </row>
    <row r="57" spans="2:6" x14ac:dyDescent="0.2">
      <c r="B57" s="150" t="s">
        <v>76</v>
      </c>
      <c r="C57" s="158">
        <v>69.599999999999994</v>
      </c>
      <c r="D57" s="158">
        <v>22.5</v>
      </c>
    </row>
    <row r="58" spans="2:6" x14ac:dyDescent="0.2">
      <c r="B58" s="150" t="s">
        <v>160</v>
      </c>
      <c r="C58" s="158">
        <v>61</v>
      </c>
      <c r="D58" s="158">
        <v>22.5</v>
      </c>
    </row>
    <row r="59" spans="2:6" x14ac:dyDescent="0.2">
      <c r="B59" s="150" t="s">
        <v>73</v>
      </c>
      <c r="C59" s="158">
        <v>57.2</v>
      </c>
      <c r="D59" s="158">
        <v>22.5</v>
      </c>
    </row>
    <row r="60" spans="2:6" x14ac:dyDescent="0.2">
      <c r="B60" s="150" t="s">
        <v>68</v>
      </c>
      <c r="C60" s="158">
        <v>53.2</v>
      </c>
      <c r="D60" s="158">
        <v>22.5</v>
      </c>
    </row>
    <row r="61" spans="2:6" x14ac:dyDescent="0.2">
      <c r="B61" s="150" t="s">
        <v>70</v>
      </c>
      <c r="C61" s="158">
        <v>52.8</v>
      </c>
      <c r="D61" s="158">
        <v>22.5</v>
      </c>
    </row>
    <row r="62" spans="2:6" x14ac:dyDescent="0.2">
      <c r="B62" s="150" t="s">
        <v>80</v>
      </c>
      <c r="C62" s="158">
        <v>51.5</v>
      </c>
      <c r="D62" s="158">
        <v>22.5</v>
      </c>
    </row>
    <row r="63" spans="2:6" x14ac:dyDescent="0.2">
      <c r="B63" s="150" t="s">
        <v>35</v>
      </c>
      <c r="C63" s="158">
        <v>50.6</v>
      </c>
      <c r="D63" s="158">
        <v>22.5</v>
      </c>
    </row>
    <row r="64" spans="2:6" x14ac:dyDescent="0.2">
      <c r="B64" s="150" t="s">
        <v>228</v>
      </c>
      <c r="C64" s="158">
        <v>50.5</v>
      </c>
      <c r="D64" s="158">
        <v>22.5</v>
      </c>
    </row>
    <row r="65" spans="2:4" x14ac:dyDescent="0.2">
      <c r="B65" s="150" t="s">
        <v>229</v>
      </c>
      <c r="C65" s="158">
        <v>50.3</v>
      </c>
      <c r="D65" s="158">
        <v>22.5</v>
      </c>
    </row>
    <row r="66" spans="2:4" x14ac:dyDescent="0.2">
      <c r="B66" s="150" t="s">
        <v>86</v>
      </c>
      <c r="C66" s="158">
        <v>47.3</v>
      </c>
      <c r="D66" s="158">
        <v>22.5</v>
      </c>
    </row>
    <row r="67" spans="2:4" x14ac:dyDescent="0.2">
      <c r="B67" s="150" t="s">
        <v>78</v>
      </c>
      <c r="C67" s="158">
        <v>44.7</v>
      </c>
      <c r="D67" s="158">
        <v>22.5</v>
      </c>
    </row>
    <row r="68" spans="2:4" x14ac:dyDescent="0.2">
      <c r="B68" s="150" t="s">
        <v>222</v>
      </c>
      <c r="C68" s="158">
        <v>43.3</v>
      </c>
      <c r="D68" s="158">
        <v>22.5</v>
      </c>
    </row>
    <row r="69" spans="2:4" x14ac:dyDescent="0.2">
      <c r="B69" s="150" t="s">
        <v>69</v>
      </c>
      <c r="C69" s="158">
        <v>42</v>
      </c>
      <c r="D69" s="158">
        <v>22.5</v>
      </c>
    </row>
    <row r="70" spans="2:4" x14ac:dyDescent="0.2">
      <c r="B70" s="150" t="s">
        <v>83</v>
      </c>
      <c r="C70" s="158">
        <v>40.6</v>
      </c>
      <c r="D70" s="158">
        <v>22.5</v>
      </c>
    </row>
    <row r="71" spans="2:4" x14ac:dyDescent="0.2">
      <c r="B71" s="150" t="s">
        <v>224</v>
      </c>
      <c r="C71" s="158">
        <v>37.6</v>
      </c>
      <c r="D71" s="158">
        <v>22.5</v>
      </c>
    </row>
    <row r="72" spans="2:4" x14ac:dyDescent="0.2">
      <c r="B72" s="150" t="s">
        <v>84</v>
      </c>
      <c r="C72" s="158">
        <v>37.4</v>
      </c>
      <c r="D72" s="158">
        <v>22.5</v>
      </c>
    </row>
    <row r="73" spans="2:4" x14ac:dyDescent="0.2">
      <c r="B73" s="150" t="s">
        <v>117</v>
      </c>
      <c r="C73" s="158">
        <v>35.700000000000003</v>
      </c>
      <c r="D73" s="158">
        <v>22.5</v>
      </c>
    </row>
    <row r="74" spans="2:4" x14ac:dyDescent="0.2">
      <c r="B74" s="150" t="s">
        <v>43</v>
      </c>
      <c r="C74" s="158">
        <v>35.6</v>
      </c>
      <c r="D74" s="158">
        <v>22.5</v>
      </c>
    </row>
    <row r="75" spans="2:4" x14ac:dyDescent="0.2">
      <c r="B75" s="150" t="s">
        <v>32</v>
      </c>
      <c r="C75" s="158">
        <v>35.4</v>
      </c>
      <c r="D75" s="158">
        <v>22.5</v>
      </c>
    </row>
    <row r="76" spans="2:4" x14ac:dyDescent="0.2">
      <c r="B76" s="150" t="s">
        <v>75</v>
      </c>
      <c r="C76" s="158">
        <v>33.4</v>
      </c>
      <c r="D76" s="158">
        <v>22.5</v>
      </c>
    </row>
    <row r="77" spans="2:4" x14ac:dyDescent="0.2">
      <c r="B77" s="150" t="s">
        <v>74</v>
      </c>
      <c r="C77" s="158">
        <v>33</v>
      </c>
      <c r="D77" s="158">
        <v>22.5</v>
      </c>
    </row>
    <row r="78" spans="2:4" x14ac:dyDescent="0.2">
      <c r="B78" s="150" t="s">
        <v>33</v>
      </c>
      <c r="C78" s="158">
        <v>31.5</v>
      </c>
      <c r="D78" s="158">
        <v>22.5</v>
      </c>
    </row>
    <row r="79" spans="2:4" x14ac:dyDescent="0.2">
      <c r="B79" s="150" t="s">
        <v>36</v>
      </c>
      <c r="C79" s="158">
        <v>31.1</v>
      </c>
      <c r="D79" s="158">
        <v>22.5</v>
      </c>
    </row>
    <row r="80" spans="2:4" x14ac:dyDescent="0.2">
      <c r="B80" s="150" t="s">
        <v>72</v>
      </c>
      <c r="C80" s="158">
        <v>30.8</v>
      </c>
      <c r="D80" s="158">
        <v>22.5</v>
      </c>
    </row>
    <row r="81" spans="2:14" x14ac:dyDescent="0.2">
      <c r="B81" s="150" t="s">
        <v>226</v>
      </c>
      <c r="C81" s="158">
        <v>27.5</v>
      </c>
      <c r="D81" s="158">
        <v>22.5</v>
      </c>
    </row>
    <row r="82" spans="2:14" x14ac:dyDescent="0.2">
      <c r="B82" s="150" t="s">
        <v>79</v>
      </c>
      <c r="C82" s="158">
        <v>26.9</v>
      </c>
      <c r="D82" s="158">
        <v>22.5</v>
      </c>
    </row>
    <row r="83" spans="2:14" x14ac:dyDescent="0.2">
      <c r="B83" s="150" t="s">
        <v>34</v>
      </c>
      <c r="C83" s="158">
        <v>15.4</v>
      </c>
      <c r="D83" s="158">
        <v>22.5</v>
      </c>
    </row>
    <row r="84" spans="2:14" x14ac:dyDescent="0.2">
      <c r="B84" s="150"/>
      <c r="C84" s="158"/>
      <c r="D84" s="158">
        <v>22.5</v>
      </c>
    </row>
    <row r="85" spans="2:14" x14ac:dyDescent="0.2">
      <c r="B85" s="150" t="s">
        <v>66</v>
      </c>
      <c r="C85" s="158">
        <v>33.200000000000003</v>
      </c>
      <c r="D85" s="158">
        <v>22.5</v>
      </c>
    </row>
    <row r="86" spans="2:14" x14ac:dyDescent="0.2">
      <c r="B86" s="150" t="s">
        <v>113</v>
      </c>
      <c r="C86" s="158">
        <v>25.2</v>
      </c>
      <c r="D86" s="158">
        <v>22.5</v>
      </c>
    </row>
    <row r="87" spans="2:14" x14ac:dyDescent="0.2">
      <c r="B87" s="160" t="s">
        <v>42</v>
      </c>
      <c r="C87" s="165">
        <v>26.5</v>
      </c>
      <c r="D87" s="165">
        <v>22.5</v>
      </c>
    </row>
    <row r="89" spans="2:14" x14ac:dyDescent="0.2">
      <c r="K89" s="3"/>
      <c r="L89" s="3"/>
      <c r="M89" s="3"/>
      <c r="N89" s="3"/>
    </row>
    <row r="90" spans="2:14" x14ac:dyDescent="0.2">
      <c r="K90" s="3"/>
    </row>
    <row r="91" spans="2:14" x14ac:dyDescent="0.2">
      <c r="K91" s="3"/>
    </row>
    <row r="92" spans="2:14" x14ac:dyDescent="0.2">
      <c r="K92" s="3"/>
    </row>
  </sheetData>
  <sortState ref="B57:D83">
    <sortCondition descending="1" ref="C57:C83"/>
  </sortState>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2"/>
  <sheetViews>
    <sheetView showGridLines="0" zoomScaleNormal="100" workbookViewId="0"/>
  </sheetViews>
  <sheetFormatPr defaultColWidth="9.28515625" defaultRowHeight="12" x14ac:dyDescent="0.2"/>
  <cols>
    <col min="1" max="1" width="9.28515625" style="68"/>
    <col min="2" max="2" width="39.85546875" style="68" customWidth="1"/>
    <col min="3" max="3" width="11.42578125" style="68" customWidth="1"/>
    <col min="4" max="5" width="4.42578125" style="68" customWidth="1"/>
    <col min="6" max="6" width="41.140625" style="68" bestFit="1" customWidth="1"/>
    <col min="7" max="7" width="12.7109375" style="68" bestFit="1" customWidth="1"/>
    <col min="8" max="9" width="6" style="68" bestFit="1" customWidth="1"/>
    <col min="10" max="10" width="21" style="68" bestFit="1" customWidth="1"/>
    <col min="11" max="11" width="36.7109375" style="68" bestFit="1" customWidth="1"/>
    <col min="12" max="12" width="18" style="68" bestFit="1" customWidth="1"/>
    <col min="13" max="13" width="25.42578125" style="68" bestFit="1" customWidth="1"/>
    <col min="14" max="14" width="15.28515625" style="68" bestFit="1" customWidth="1"/>
    <col min="15" max="15" width="5.5703125" style="68" bestFit="1" customWidth="1"/>
    <col min="16" max="16" width="11.85546875" style="68" bestFit="1" customWidth="1"/>
    <col min="17" max="17" width="9.7109375" style="68" bestFit="1" customWidth="1"/>
    <col min="18" max="18" width="4.7109375" style="68" bestFit="1" customWidth="1"/>
    <col min="19" max="32" width="24" style="68" bestFit="1" customWidth="1"/>
    <col min="33" max="33" width="15.7109375" style="68" bestFit="1" customWidth="1"/>
    <col min="34" max="16384" width="9.28515625" style="68"/>
  </cols>
  <sheetData>
    <row r="1" spans="2:11" x14ac:dyDescent="0.2">
      <c r="B1" s="66"/>
      <c r="I1" s="25"/>
      <c r="J1" s="25"/>
      <c r="K1" s="25"/>
    </row>
    <row r="2" spans="2:11" ht="15.75" x14ac:dyDescent="0.25">
      <c r="B2" s="88" t="s">
        <v>197</v>
      </c>
      <c r="I2" s="135"/>
      <c r="J2" s="25"/>
      <c r="K2" s="25"/>
    </row>
    <row r="3" spans="2:11" ht="12.75" x14ac:dyDescent="0.2">
      <c r="B3" s="89" t="s">
        <v>37</v>
      </c>
      <c r="I3" s="135"/>
      <c r="J3" s="25"/>
      <c r="K3" s="25"/>
    </row>
    <row r="5" spans="2:11" x14ac:dyDescent="0.2">
      <c r="B5" s="38"/>
    </row>
    <row r="27" spans="9:9" s="71" customFormat="1" x14ac:dyDescent="0.2"/>
    <row r="28" spans="9:9" s="71" customFormat="1" x14ac:dyDescent="0.2"/>
    <row r="30" spans="9:9" x14ac:dyDescent="0.2">
      <c r="I30" s="70"/>
    </row>
    <row r="57" spans="2:5" ht="14.65" customHeight="1" x14ac:dyDescent="0.2">
      <c r="B57" s="81" t="s">
        <v>220</v>
      </c>
      <c r="C57" s="132"/>
      <c r="D57" s="132"/>
      <c r="E57" s="132"/>
    </row>
    <row r="58" spans="2:5" x14ac:dyDescent="0.2">
      <c r="B58" s="141" t="s">
        <v>221</v>
      </c>
      <c r="C58" s="132"/>
      <c r="D58" s="132"/>
      <c r="E58" s="132"/>
    </row>
    <row r="59" spans="2:5" x14ac:dyDescent="0.2">
      <c r="B59" s="68" t="s">
        <v>211</v>
      </c>
      <c r="C59" s="132"/>
      <c r="D59" s="132"/>
      <c r="E59" s="141"/>
    </row>
    <row r="60" spans="2:5" x14ac:dyDescent="0.2">
      <c r="B60" s="85"/>
      <c r="C60" s="132"/>
      <c r="D60" s="132"/>
      <c r="E60" s="141"/>
    </row>
    <row r="61" spans="2:5" x14ac:dyDescent="0.2">
      <c r="B61" s="132"/>
      <c r="C61" s="132"/>
      <c r="D61" s="132"/>
      <c r="E61" s="141"/>
    </row>
    <row r="62" spans="2:5" x14ac:dyDescent="0.2">
      <c r="C62" s="67"/>
      <c r="D62" s="67"/>
    </row>
    <row r="65" spans="2:4" ht="36" x14ac:dyDescent="0.2">
      <c r="B65" s="168"/>
      <c r="C65" s="168">
        <v>2019</v>
      </c>
      <c r="D65" s="168" t="s">
        <v>196</v>
      </c>
    </row>
    <row r="66" spans="2:4" x14ac:dyDescent="0.2">
      <c r="B66" s="166" t="s">
        <v>219</v>
      </c>
      <c r="C66" s="167">
        <v>80.400000000000006</v>
      </c>
      <c r="D66" s="167">
        <v>60</v>
      </c>
    </row>
    <row r="67" spans="2:4" x14ac:dyDescent="0.2">
      <c r="B67" s="150"/>
      <c r="C67" s="158"/>
      <c r="D67" s="158">
        <v>60</v>
      </c>
    </row>
    <row r="68" spans="2:4" x14ac:dyDescent="0.2">
      <c r="B68" s="150" t="s">
        <v>69</v>
      </c>
      <c r="C68" s="158">
        <v>115.1</v>
      </c>
      <c r="D68" s="158">
        <v>60</v>
      </c>
    </row>
    <row r="69" spans="2:4" x14ac:dyDescent="0.2">
      <c r="B69" s="150" t="s">
        <v>223</v>
      </c>
      <c r="C69" s="158">
        <v>99.8</v>
      </c>
      <c r="D69" s="158">
        <v>60</v>
      </c>
    </row>
    <row r="70" spans="2:4" x14ac:dyDescent="0.2">
      <c r="B70" s="150" t="s">
        <v>199</v>
      </c>
      <c r="C70" s="158">
        <v>99.5</v>
      </c>
      <c r="D70" s="158">
        <v>60</v>
      </c>
    </row>
    <row r="71" spans="2:4" x14ac:dyDescent="0.2">
      <c r="B71" s="150" t="s">
        <v>72</v>
      </c>
      <c r="C71" s="158">
        <v>95.4</v>
      </c>
      <c r="D71" s="158">
        <v>60</v>
      </c>
    </row>
    <row r="72" spans="2:4" x14ac:dyDescent="0.2">
      <c r="B72" s="150" t="s">
        <v>73</v>
      </c>
      <c r="C72" s="158">
        <v>95.3</v>
      </c>
      <c r="D72" s="158">
        <v>60</v>
      </c>
    </row>
    <row r="73" spans="2:4" x14ac:dyDescent="0.2">
      <c r="B73" s="150" t="s">
        <v>222</v>
      </c>
      <c r="C73" s="158">
        <v>94.9</v>
      </c>
      <c r="D73" s="158">
        <v>60</v>
      </c>
    </row>
    <row r="74" spans="2:4" x14ac:dyDescent="0.2">
      <c r="B74" s="150" t="s">
        <v>226</v>
      </c>
      <c r="C74" s="158">
        <v>94.4</v>
      </c>
      <c r="D74" s="158">
        <v>60</v>
      </c>
    </row>
    <row r="75" spans="2:4" x14ac:dyDescent="0.2">
      <c r="B75" s="150" t="s">
        <v>75</v>
      </c>
      <c r="C75" s="158">
        <v>94.3</v>
      </c>
      <c r="D75" s="158">
        <v>60</v>
      </c>
    </row>
    <row r="76" spans="2:4" x14ac:dyDescent="0.2">
      <c r="B76" s="150" t="s">
        <v>84</v>
      </c>
      <c r="C76" s="158">
        <v>86.8</v>
      </c>
      <c r="D76" s="158">
        <v>60</v>
      </c>
    </row>
    <row r="77" spans="2:4" x14ac:dyDescent="0.2">
      <c r="B77" s="150" t="s">
        <v>71</v>
      </c>
      <c r="C77" s="158">
        <v>80</v>
      </c>
      <c r="D77" s="158">
        <v>60</v>
      </c>
    </row>
    <row r="78" spans="2:4" x14ac:dyDescent="0.2">
      <c r="B78" s="150" t="s">
        <v>78</v>
      </c>
      <c r="C78" s="158">
        <v>79.099999999999994</v>
      </c>
      <c r="D78" s="158">
        <v>60</v>
      </c>
    </row>
    <row r="79" spans="2:4" x14ac:dyDescent="0.2">
      <c r="B79" s="150" t="s">
        <v>79</v>
      </c>
      <c r="C79" s="158">
        <v>77.900000000000006</v>
      </c>
      <c r="D79" s="158">
        <v>60</v>
      </c>
    </row>
    <row r="80" spans="2:4" x14ac:dyDescent="0.2">
      <c r="B80" s="150" t="s">
        <v>80</v>
      </c>
      <c r="C80" s="158">
        <v>75.5</v>
      </c>
      <c r="D80" s="158">
        <v>60</v>
      </c>
    </row>
    <row r="81" spans="2:4" x14ac:dyDescent="0.2">
      <c r="B81" s="150" t="s">
        <v>160</v>
      </c>
      <c r="C81" s="158">
        <v>75.5</v>
      </c>
      <c r="D81" s="158">
        <v>60</v>
      </c>
    </row>
    <row r="82" spans="2:4" x14ac:dyDescent="0.2">
      <c r="B82" s="150" t="s">
        <v>43</v>
      </c>
      <c r="C82" s="158">
        <v>72</v>
      </c>
      <c r="D82" s="158">
        <v>60</v>
      </c>
    </row>
    <row r="83" spans="2:4" x14ac:dyDescent="0.2">
      <c r="B83" s="150" t="s">
        <v>77</v>
      </c>
      <c r="C83" s="158">
        <v>71.599999999999994</v>
      </c>
      <c r="D83" s="158">
        <v>60</v>
      </c>
    </row>
    <row r="84" spans="2:4" x14ac:dyDescent="0.2">
      <c r="B84" s="150" t="s">
        <v>76</v>
      </c>
      <c r="C84" s="158">
        <v>70.5</v>
      </c>
      <c r="D84" s="158">
        <v>60</v>
      </c>
    </row>
    <row r="85" spans="2:4" x14ac:dyDescent="0.2">
      <c r="B85" s="150" t="s">
        <v>70</v>
      </c>
      <c r="C85" s="158">
        <v>69.7</v>
      </c>
      <c r="D85" s="158">
        <v>60</v>
      </c>
    </row>
    <row r="86" spans="2:4" x14ac:dyDescent="0.2">
      <c r="B86" s="150" t="s">
        <v>32</v>
      </c>
      <c r="C86" s="158">
        <v>65.5</v>
      </c>
      <c r="D86" s="158">
        <v>60</v>
      </c>
    </row>
    <row r="87" spans="2:4" x14ac:dyDescent="0.2">
      <c r="B87" s="150" t="s">
        <v>68</v>
      </c>
      <c r="C87" s="158">
        <v>62.4</v>
      </c>
      <c r="D87" s="158">
        <v>60</v>
      </c>
    </row>
    <row r="88" spans="2:4" x14ac:dyDescent="0.2">
      <c r="B88" s="150" t="s">
        <v>35</v>
      </c>
      <c r="C88" s="158">
        <v>61.4</v>
      </c>
      <c r="D88" s="158">
        <v>60</v>
      </c>
    </row>
    <row r="89" spans="2:4" x14ac:dyDescent="0.2">
      <c r="B89" s="150" t="s">
        <v>224</v>
      </c>
      <c r="C89" s="158">
        <v>60.1</v>
      </c>
      <c r="D89" s="158">
        <v>60</v>
      </c>
    </row>
    <row r="90" spans="2:4" x14ac:dyDescent="0.2">
      <c r="B90" s="150" t="s">
        <v>33</v>
      </c>
      <c r="C90" s="158">
        <v>59.9</v>
      </c>
      <c r="D90" s="158">
        <v>60</v>
      </c>
    </row>
    <row r="91" spans="2:4" x14ac:dyDescent="0.2">
      <c r="B91" s="150" t="s">
        <v>74</v>
      </c>
      <c r="C91" s="158">
        <v>56.3</v>
      </c>
      <c r="D91" s="158">
        <v>60</v>
      </c>
    </row>
    <row r="92" spans="2:4" x14ac:dyDescent="0.2">
      <c r="B92" s="150" t="s">
        <v>117</v>
      </c>
      <c r="C92" s="158">
        <v>48.9</v>
      </c>
      <c r="D92" s="158">
        <v>60</v>
      </c>
    </row>
    <row r="93" spans="2:4" x14ac:dyDescent="0.2">
      <c r="B93" s="150" t="s">
        <v>36</v>
      </c>
      <c r="C93" s="158">
        <v>47.2</v>
      </c>
      <c r="D93" s="158">
        <v>60</v>
      </c>
    </row>
    <row r="94" spans="2:4" x14ac:dyDescent="0.2">
      <c r="B94" s="150" t="s">
        <v>34</v>
      </c>
      <c r="C94" s="158">
        <v>33.700000000000003</v>
      </c>
      <c r="D94" s="158">
        <v>60</v>
      </c>
    </row>
    <row r="95" spans="2:4" x14ac:dyDescent="0.2">
      <c r="B95" s="150"/>
      <c r="C95" s="158"/>
      <c r="D95" s="158">
        <v>60</v>
      </c>
    </row>
    <row r="96" spans="2:4" x14ac:dyDescent="0.2">
      <c r="B96" s="150" t="s">
        <v>66</v>
      </c>
      <c r="C96" s="158">
        <v>62.4</v>
      </c>
      <c r="D96" s="158">
        <v>60</v>
      </c>
    </row>
    <row r="97" spans="2:11" x14ac:dyDescent="0.2">
      <c r="B97" s="150" t="s">
        <v>42</v>
      </c>
      <c r="C97" s="158">
        <v>95.4</v>
      </c>
      <c r="D97" s="158">
        <v>60</v>
      </c>
    </row>
    <row r="98" spans="2:11" x14ac:dyDescent="0.2">
      <c r="B98" s="160" t="s">
        <v>207</v>
      </c>
      <c r="C98" s="165">
        <v>95.4</v>
      </c>
      <c r="D98" s="165">
        <v>60</v>
      </c>
    </row>
    <row r="99" spans="2:11" x14ac:dyDescent="0.2">
      <c r="I99" s="3"/>
      <c r="J99" s="3"/>
      <c r="K99" s="3"/>
    </row>
    <row r="100" spans="2:11" x14ac:dyDescent="0.2">
      <c r="I100" s="3"/>
      <c r="J100" s="3"/>
      <c r="K100" s="3"/>
    </row>
    <row r="101" spans="2:11" x14ac:dyDescent="0.2">
      <c r="I101" s="3"/>
      <c r="J101" s="3"/>
      <c r="K101" s="3"/>
    </row>
    <row r="102" spans="2:11" x14ac:dyDescent="0.2">
      <c r="K102" s="3"/>
    </row>
  </sheetData>
  <sortState ref="B68:D94">
    <sortCondition descending="1" ref="C68:C94"/>
  </sortState>
  <pageMargins left="0.78740157499999996" right="0.78740157499999996" top="0.984251969" bottom="0.984251969" header="0.4921259845" footer="0.49212598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M150"/>
  <sheetViews>
    <sheetView showGridLines="0" zoomScaleNormal="100" workbookViewId="0"/>
  </sheetViews>
  <sheetFormatPr defaultColWidth="9.28515625" defaultRowHeight="12" x14ac:dyDescent="0.2"/>
  <cols>
    <col min="1" max="16384" width="9.28515625" style="3"/>
  </cols>
  <sheetData>
    <row r="2" spans="2:2" x14ac:dyDescent="0.2">
      <c r="B2" s="53" t="s">
        <v>134</v>
      </c>
    </row>
    <row r="3" spans="2:2" x14ac:dyDescent="0.2">
      <c r="B3" s="3" t="s">
        <v>37</v>
      </c>
    </row>
    <row r="29" spans="2:12" ht="14.65" customHeight="1" x14ac:dyDescent="0.2">
      <c r="B29" s="72" t="s">
        <v>133</v>
      </c>
    </row>
    <row r="30" spans="2:12" x14ac:dyDescent="0.2">
      <c r="B30" s="3" t="s">
        <v>130</v>
      </c>
    </row>
    <row r="32" spans="2:12" x14ac:dyDescent="0.2">
      <c r="L32" s="45"/>
    </row>
    <row r="48" s="25" customFormat="1" x14ac:dyDescent="0.2"/>
    <row r="49" spans="2:10" s="25" customFormat="1" x14ac:dyDescent="0.2"/>
    <row r="50" spans="2:10" s="27" customFormat="1" x14ac:dyDescent="0.2"/>
    <row r="51" spans="2:10" s="27" customFormat="1" x14ac:dyDescent="0.2"/>
    <row r="52" spans="2:10" s="27" customFormat="1" x14ac:dyDescent="0.2"/>
    <row r="53" spans="2:10" s="27" customFormat="1" x14ac:dyDescent="0.2"/>
    <row r="54" spans="2:10" s="27" customFormat="1" x14ac:dyDescent="0.2"/>
    <row r="55" spans="2:10" s="27" customFormat="1" x14ac:dyDescent="0.2">
      <c r="B55" s="47" t="s">
        <v>126</v>
      </c>
    </row>
    <row r="56" spans="2:10" s="27" customFormat="1" x14ac:dyDescent="0.2">
      <c r="B56" s="27" t="s">
        <v>137</v>
      </c>
    </row>
    <row r="57" spans="2:10" s="27" customFormat="1" x14ac:dyDescent="0.2"/>
    <row r="58" spans="2:10" s="27" customFormat="1" x14ac:dyDescent="0.2"/>
    <row r="59" spans="2:10" s="25" customFormat="1" x14ac:dyDescent="0.2">
      <c r="B59" s="27"/>
      <c r="C59" s="27"/>
      <c r="D59" s="27"/>
      <c r="E59" s="27"/>
      <c r="F59" s="27"/>
      <c r="G59" s="27"/>
      <c r="H59" s="27"/>
      <c r="I59" s="27"/>
      <c r="J59" s="27"/>
    </row>
    <row r="60" spans="2:10" s="25" customFormat="1" x14ac:dyDescent="0.2">
      <c r="B60" s="3" t="s">
        <v>118</v>
      </c>
      <c r="C60" s="9">
        <v>79.2</v>
      </c>
      <c r="D60" s="27"/>
      <c r="E60" s="41"/>
      <c r="F60" s="42"/>
      <c r="G60" s="27"/>
      <c r="H60" s="27"/>
      <c r="I60" s="27"/>
      <c r="J60" s="27"/>
    </row>
    <row r="61" spans="2:10" s="25" customFormat="1" x14ac:dyDescent="0.2">
      <c r="B61" s="3"/>
      <c r="C61" s="9"/>
      <c r="D61" s="27"/>
      <c r="E61" s="41"/>
      <c r="F61" s="43"/>
      <c r="G61" s="27"/>
      <c r="H61" s="27"/>
      <c r="I61" s="27"/>
      <c r="J61" s="27"/>
    </row>
    <row r="62" spans="2:10" s="25" customFormat="1" x14ac:dyDescent="0.2">
      <c r="B62" s="3" t="s">
        <v>112</v>
      </c>
      <c r="C62" s="9">
        <v>97.7</v>
      </c>
      <c r="D62" s="27"/>
      <c r="E62" s="41"/>
      <c r="F62" s="43"/>
      <c r="G62" s="27"/>
      <c r="H62" s="27"/>
      <c r="I62" s="27"/>
      <c r="J62" s="27"/>
    </row>
    <row r="63" spans="2:10" s="25" customFormat="1" x14ac:dyDescent="0.2">
      <c r="B63" s="3" t="s">
        <v>86</v>
      </c>
      <c r="C63" s="9">
        <v>96.6</v>
      </c>
      <c r="D63" s="27"/>
      <c r="E63" s="41"/>
      <c r="F63" s="43"/>
      <c r="G63" s="27"/>
      <c r="H63" s="27"/>
      <c r="I63" s="27"/>
      <c r="J63" s="27"/>
    </row>
    <row r="64" spans="2:10" s="25" customFormat="1" x14ac:dyDescent="0.2">
      <c r="B64" s="3" t="s">
        <v>72</v>
      </c>
      <c r="C64" s="9">
        <v>96.1</v>
      </c>
      <c r="D64" s="27"/>
      <c r="E64" s="41"/>
      <c r="F64" s="43"/>
      <c r="G64" s="27"/>
      <c r="H64" s="27"/>
      <c r="I64" s="27"/>
      <c r="J64" s="27"/>
    </row>
    <row r="65" spans="1:10" s="25" customFormat="1" x14ac:dyDescent="0.2">
      <c r="B65" s="3" t="s">
        <v>73</v>
      </c>
      <c r="C65" s="9">
        <v>93.9</v>
      </c>
      <c r="D65" s="27"/>
      <c r="E65" s="41"/>
      <c r="F65" s="43"/>
      <c r="G65" s="27"/>
      <c r="H65" s="27"/>
      <c r="I65" s="27"/>
      <c r="J65" s="27"/>
    </row>
    <row r="66" spans="1:10" s="25" customFormat="1" x14ac:dyDescent="0.2">
      <c r="B66" s="3" t="s">
        <v>69</v>
      </c>
      <c r="C66" s="9">
        <v>93.2</v>
      </c>
      <c r="D66" s="27"/>
      <c r="E66" s="41"/>
      <c r="F66" s="43"/>
      <c r="G66" s="27"/>
      <c r="H66" s="27"/>
      <c r="I66" s="27"/>
      <c r="J66" s="27"/>
    </row>
    <row r="67" spans="1:10" s="25" customFormat="1" x14ac:dyDescent="0.2">
      <c r="A67" s="27"/>
      <c r="B67" s="3" t="s">
        <v>71</v>
      </c>
      <c r="C67" s="9">
        <v>92.5</v>
      </c>
      <c r="D67" s="27"/>
      <c r="E67" s="41"/>
      <c r="F67" s="43"/>
      <c r="G67" s="27"/>
      <c r="H67" s="27"/>
      <c r="I67" s="27"/>
      <c r="J67" s="27"/>
    </row>
    <row r="68" spans="1:10" s="25" customFormat="1" x14ac:dyDescent="0.2">
      <c r="A68" s="27"/>
      <c r="B68" s="3" t="s">
        <v>75</v>
      </c>
      <c r="C68" s="9">
        <v>91.8</v>
      </c>
      <c r="D68" s="27"/>
      <c r="E68" s="41"/>
      <c r="F68" s="43"/>
      <c r="G68" s="27"/>
      <c r="H68" s="27"/>
      <c r="I68" s="27"/>
      <c r="J68" s="27"/>
    </row>
    <row r="69" spans="1:10" s="25" customFormat="1" x14ac:dyDescent="0.2">
      <c r="A69" s="27"/>
      <c r="B69" s="3" t="s">
        <v>82</v>
      </c>
      <c r="C69" s="9">
        <v>88.1</v>
      </c>
      <c r="D69" s="27"/>
      <c r="E69" s="41"/>
      <c r="F69" s="43"/>
      <c r="G69" s="27"/>
      <c r="H69" s="27"/>
      <c r="I69" s="27"/>
      <c r="J69" s="27"/>
    </row>
    <row r="70" spans="1:10" s="25" customFormat="1" x14ac:dyDescent="0.2">
      <c r="A70" s="27"/>
      <c r="B70" s="3" t="s">
        <v>68</v>
      </c>
      <c r="C70" s="9">
        <v>87.4</v>
      </c>
      <c r="D70" s="27"/>
      <c r="E70" s="41"/>
      <c r="F70" s="43"/>
      <c r="G70" s="27"/>
      <c r="H70" s="27"/>
      <c r="I70" s="27"/>
      <c r="J70" s="27"/>
    </row>
    <row r="71" spans="1:10" s="25" customFormat="1" x14ac:dyDescent="0.2">
      <c r="A71" s="27"/>
      <c r="B71" s="3" t="s">
        <v>84</v>
      </c>
      <c r="C71" s="9">
        <v>85.6</v>
      </c>
      <c r="D71" s="27"/>
      <c r="E71" s="41"/>
      <c r="F71" s="43"/>
      <c r="G71" s="27"/>
      <c r="H71" s="27"/>
      <c r="I71" s="27"/>
      <c r="J71" s="27"/>
    </row>
    <row r="72" spans="1:10" s="25" customFormat="1" x14ac:dyDescent="0.2">
      <c r="A72" s="27"/>
      <c r="B72" s="3" t="s">
        <v>83</v>
      </c>
      <c r="C72" s="9">
        <v>77.7</v>
      </c>
      <c r="D72" s="27"/>
      <c r="E72" s="41"/>
      <c r="F72" s="43"/>
      <c r="G72" s="27"/>
      <c r="H72" s="27"/>
      <c r="I72" s="27"/>
      <c r="J72" s="27"/>
    </row>
    <row r="73" spans="1:10" s="25" customFormat="1" x14ac:dyDescent="0.2">
      <c r="A73" s="27"/>
      <c r="B73" s="3" t="s">
        <v>78</v>
      </c>
      <c r="C73" s="9">
        <v>76.5</v>
      </c>
      <c r="D73" s="27"/>
      <c r="E73" s="41"/>
      <c r="F73" s="43"/>
      <c r="G73" s="27"/>
      <c r="H73" s="27"/>
      <c r="I73" s="27"/>
      <c r="J73" s="27"/>
    </row>
    <row r="74" spans="1:10" s="25" customFormat="1" x14ac:dyDescent="0.2">
      <c r="A74" s="27"/>
      <c r="B74" s="3" t="s">
        <v>79</v>
      </c>
      <c r="C74" s="9">
        <v>75.400000000000006</v>
      </c>
      <c r="D74" s="27"/>
      <c r="E74" s="41"/>
      <c r="F74" s="43"/>
      <c r="G74" s="27"/>
      <c r="H74" s="27"/>
      <c r="I74" s="27"/>
      <c r="J74" s="27"/>
    </row>
    <row r="75" spans="1:10" s="25" customFormat="1" x14ac:dyDescent="0.2">
      <c r="A75" s="27"/>
      <c r="B75" s="3" t="s">
        <v>85</v>
      </c>
      <c r="C75" s="9">
        <v>74.7</v>
      </c>
      <c r="D75" s="27"/>
      <c r="E75" s="41"/>
      <c r="F75" s="43"/>
      <c r="G75" s="27"/>
      <c r="H75" s="27"/>
      <c r="I75" s="27"/>
      <c r="J75" s="27"/>
    </row>
    <row r="76" spans="1:10" s="25" customFormat="1" x14ac:dyDescent="0.2">
      <c r="A76" s="27"/>
      <c r="B76" s="3" t="s">
        <v>80</v>
      </c>
      <c r="C76" s="9">
        <v>73.099999999999994</v>
      </c>
      <c r="D76" s="27"/>
      <c r="E76" s="41"/>
      <c r="F76" s="43"/>
      <c r="G76" s="27"/>
      <c r="H76" s="27"/>
      <c r="I76" s="27"/>
      <c r="J76" s="27"/>
    </row>
    <row r="77" spans="1:10" s="25" customFormat="1" x14ac:dyDescent="0.2">
      <c r="A77" s="27"/>
      <c r="B77" s="3" t="s">
        <v>67</v>
      </c>
      <c r="C77" s="9">
        <v>72.7</v>
      </c>
      <c r="D77" s="27"/>
      <c r="E77" s="41"/>
      <c r="F77" s="43"/>
      <c r="G77" s="27"/>
      <c r="H77" s="27"/>
      <c r="I77" s="27"/>
      <c r="J77" s="27"/>
    </row>
    <row r="78" spans="1:10" s="25" customFormat="1" x14ac:dyDescent="0.2">
      <c r="A78" s="27"/>
      <c r="B78" s="3" t="s">
        <v>70</v>
      </c>
      <c r="C78" s="9">
        <v>69.5</v>
      </c>
      <c r="D78" s="27"/>
      <c r="E78" s="41"/>
      <c r="F78" s="43"/>
      <c r="G78" s="27"/>
      <c r="H78" s="27"/>
      <c r="I78" s="27"/>
      <c r="J78" s="27"/>
    </row>
    <row r="79" spans="1:10" s="25" customFormat="1" x14ac:dyDescent="0.2">
      <c r="A79" s="27"/>
      <c r="B79" s="3" t="s">
        <v>43</v>
      </c>
      <c r="C79" s="9">
        <v>64.8</v>
      </c>
      <c r="D79" s="27"/>
      <c r="E79" s="41"/>
      <c r="F79" s="43"/>
      <c r="G79" s="27"/>
      <c r="H79" s="27"/>
      <c r="I79" s="27"/>
      <c r="J79" s="27"/>
    </row>
    <row r="80" spans="1:10" s="25" customFormat="1" x14ac:dyDescent="0.2">
      <c r="A80" s="27"/>
      <c r="B80" s="3" t="s">
        <v>74</v>
      </c>
      <c r="C80" s="9">
        <v>60.3</v>
      </c>
      <c r="D80" s="27"/>
      <c r="E80" s="41"/>
      <c r="F80" s="43"/>
      <c r="G80" s="27"/>
      <c r="H80" s="27"/>
      <c r="I80" s="27"/>
      <c r="J80" s="27"/>
    </row>
    <row r="81" spans="1:13" s="25" customFormat="1" x14ac:dyDescent="0.2">
      <c r="A81" s="27"/>
      <c r="B81" s="3" t="s">
        <v>77</v>
      </c>
      <c r="C81" s="9">
        <v>56.6</v>
      </c>
      <c r="D81" s="27"/>
      <c r="E81" s="41"/>
      <c r="F81" s="43"/>
      <c r="G81" s="27"/>
      <c r="H81" s="27"/>
      <c r="I81" s="27"/>
      <c r="J81" s="27"/>
    </row>
    <row r="82" spans="1:13" s="25" customFormat="1" x14ac:dyDescent="0.2">
      <c r="A82" s="27"/>
      <c r="B82" s="3" t="s">
        <v>76</v>
      </c>
      <c r="C82" s="9">
        <v>53.9</v>
      </c>
      <c r="D82" s="27"/>
      <c r="E82" s="41"/>
      <c r="F82" s="43"/>
      <c r="G82" s="27"/>
      <c r="H82" s="27"/>
      <c r="I82" s="27"/>
      <c r="J82" s="27"/>
    </row>
    <row r="83" spans="1:13" s="25" customFormat="1" x14ac:dyDescent="0.2">
      <c r="A83" s="27"/>
      <c r="B83" s="3" t="s">
        <v>81</v>
      </c>
      <c r="C83" s="9">
        <v>52.8</v>
      </c>
      <c r="D83" s="27"/>
      <c r="E83" s="41"/>
      <c r="F83" s="43"/>
      <c r="G83" s="27"/>
      <c r="H83" s="27"/>
      <c r="I83" s="27"/>
      <c r="J83" s="27"/>
    </row>
    <row r="84" spans="1:13" s="25" customFormat="1" x14ac:dyDescent="0.2">
      <c r="A84" s="27"/>
      <c r="B84" s="3"/>
      <c r="C84" s="9"/>
      <c r="D84" s="27"/>
      <c r="E84" s="27"/>
      <c r="F84" s="27"/>
      <c r="G84" s="27"/>
      <c r="H84" s="27"/>
      <c r="I84" s="27"/>
      <c r="J84" s="27"/>
    </row>
    <row r="85" spans="1:13" s="25" customFormat="1" x14ac:dyDescent="0.2">
      <c r="A85" s="27"/>
      <c r="B85" s="3" t="s">
        <v>35</v>
      </c>
      <c r="C85" s="9">
        <v>66</v>
      </c>
      <c r="D85" s="27"/>
      <c r="E85" s="41"/>
      <c r="F85" s="43"/>
      <c r="G85" s="27"/>
      <c r="H85" s="27"/>
      <c r="I85" s="27"/>
      <c r="J85" s="27"/>
    </row>
    <row r="86" spans="1:13" s="25" customFormat="1" x14ac:dyDescent="0.2">
      <c r="A86" s="27"/>
      <c r="B86" s="3" t="s">
        <v>117</v>
      </c>
      <c r="C86" s="9">
        <v>58.8</v>
      </c>
      <c r="D86" s="27"/>
      <c r="E86" s="41"/>
      <c r="F86" s="43"/>
      <c r="G86" s="41"/>
      <c r="H86" s="43"/>
      <c r="I86" s="27"/>
      <c r="J86" s="27"/>
    </row>
    <row r="87" spans="1:13" s="25" customFormat="1" x14ac:dyDescent="0.2">
      <c r="A87" s="27"/>
      <c r="B87" s="3" t="s">
        <v>131</v>
      </c>
      <c r="C87" s="51">
        <v>57.4</v>
      </c>
      <c r="D87" s="27"/>
      <c r="E87" s="41"/>
      <c r="F87" s="43"/>
      <c r="G87" s="27"/>
      <c r="H87" s="27"/>
      <c r="I87" s="27"/>
      <c r="J87" s="27"/>
    </row>
    <row r="88" spans="1:13" s="25" customFormat="1" x14ac:dyDescent="0.2">
      <c r="A88" s="27"/>
      <c r="B88" s="3" t="s">
        <v>32</v>
      </c>
      <c r="C88" s="9">
        <v>54.5</v>
      </c>
      <c r="D88" s="27"/>
      <c r="E88" s="41"/>
      <c r="F88" s="43"/>
      <c r="G88" s="27"/>
      <c r="H88" s="27"/>
      <c r="I88" s="27"/>
      <c r="J88" s="27"/>
    </row>
    <row r="89" spans="1:13" s="25" customFormat="1" x14ac:dyDescent="0.2">
      <c r="A89" s="27"/>
      <c r="B89" s="3" t="s">
        <v>33</v>
      </c>
      <c r="C89" s="9">
        <v>50.4</v>
      </c>
      <c r="D89" s="27"/>
      <c r="E89" s="27"/>
      <c r="F89" s="27"/>
      <c r="G89" s="27"/>
      <c r="H89" s="27"/>
      <c r="I89" s="27"/>
      <c r="J89" s="27"/>
    </row>
    <row r="90" spans="1:13" s="25" customFormat="1" x14ac:dyDescent="0.2">
      <c r="A90" s="27"/>
      <c r="B90" s="3" t="s">
        <v>34</v>
      </c>
      <c r="C90" s="9">
        <v>38.200000000000003</v>
      </c>
      <c r="D90" s="27"/>
      <c r="E90" s="41"/>
      <c r="F90" s="43"/>
      <c r="G90" s="27"/>
      <c r="H90" s="27"/>
      <c r="I90" s="27"/>
      <c r="J90" s="27"/>
    </row>
    <row r="91" spans="1:13" s="25" customFormat="1" x14ac:dyDescent="0.2">
      <c r="A91" s="27"/>
      <c r="B91" s="3"/>
      <c r="C91" s="9"/>
      <c r="D91" s="27"/>
      <c r="E91" s="41"/>
      <c r="F91" s="43"/>
      <c r="G91" s="27"/>
      <c r="H91" s="27"/>
      <c r="I91" s="27"/>
      <c r="J91" s="27"/>
    </row>
    <row r="92" spans="1:13" s="25" customFormat="1" x14ac:dyDescent="0.2">
      <c r="B92" s="3" t="s">
        <v>66</v>
      </c>
      <c r="C92" s="9">
        <v>93.2</v>
      </c>
      <c r="D92" s="27"/>
      <c r="E92" s="41"/>
      <c r="F92" s="43"/>
      <c r="G92" s="27"/>
      <c r="H92" s="27"/>
      <c r="I92" s="27"/>
      <c r="J92" s="27"/>
    </row>
    <row r="93" spans="1:13" s="25" customFormat="1" x14ac:dyDescent="0.2">
      <c r="B93" s="3" t="s">
        <v>42</v>
      </c>
      <c r="C93" s="9">
        <v>90.9</v>
      </c>
      <c r="D93" s="27"/>
      <c r="E93" s="27"/>
      <c r="F93" s="27"/>
      <c r="G93" s="27"/>
      <c r="H93" s="27"/>
      <c r="I93" s="27"/>
      <c r="J93" s="27"/>
    </row>
    <row r="94" spans="1:13" s="25" customFormat="1" x14ac:dyDescent="0.2">
      <c r="B94" s="3" t="s">
        <v>132</v>
      </c>
      <c r="C94" s="51">
        <v>56.5</v>
      </c>
      <c r="D94" s="27"/>
      <c r="E94" s="27"/>
      <c r="F94" s="27"/>
      <c r="G94" s="27"/>
      <c r="H94" s="27"/>
      <c r="I94" s="27"/>
      <c r="J94" s="27"/>
    </row>
    <row r="95" spans="1:13" x14ac:dyDescent="0.2">
      <c r="E95" s="27"/>
      <c r="F95" s="27"/>
      <c r="G95" s="27"/>
      <c r="H95" s="27"/>
      <c r="I95" s="27"/>
      <c r="J95" s="27"/>
      <c r="K95" s="27"/>
      <c r="L95" s="27"/>
      <c r="M95" s="27"/>
    </row>
    <row r="96" spans="1:13" x14ac:dyDescent="0.2">
      <c r="E96" s="27"/>
      <c r="F96" s="27"/>
      <c r="G96" s="27"/>
      <c r="H96" s="27"/>
      <c r="I96" s="27"/>
      <c r="J96" s="27"/>
      <c r="K96" s="27"/>
      <c r="L96" s="27"/>
      <c r="M96" s="27"/>
    </row>
    <row r="97" spans="2:13" x14ac:dyDescent="0.2">
      <c r="E97" s="27"/>
      <c r="F97" s="27"/>
      <c r="G97" s="27"/>
      <c r="H97" s="27"/>
      <c r="I97" s="27"/>
      <c r="J97" s="27"/>
      <c r="K97" s="27"/>
      <c r="L97" s="27"/>
      <c r="M97" s="27"/>
    </row>
    <row r="98" spans="2:13" x14ac:dyDescent="0.2">
      <c r="E98" s="27"/>
      <c r="F98" s="27"/>
      <c r="G98" s="27"/>
      <c r="H98" s="27"/>
      <c r="I98" s="27"/>
      <c r="J98" s="27"/>
      <c r="K98" s="27"/>
      <c r="L98" s="27"/>
      <c r="M98" s="27"/>
    </row>
    <row r="99" spans="2:13" x14ac:dyDescent="0.2">
      <c r="E99" s="27"/>
      <c r="F99" s="27"/>
      <c r="G99" s="27"/>
      <c r="H99" s="27"/>
      <c r="I99" s="27"/>
      <c r="J99" s="27"/>
      <c r="K99" s="27"/>
      <c r="L99" s="27"/>
      <c r="M99" s="27"/>
    </row>
    <row r="100" spans="2:13" x14ac:dyDescent="0.2">
      <c r="E100" s="27"/>
      <c r="F100" s="27"/>
      <c r="G100" s="27"/>
      <c r="H100" s="27"/>
      <c r="I100" s="27"/>
      <c r="J100" s="27"/>
      <c r="K100" s="27"/>
      <c r="L100" s="27"/>
      <c r="M100" s="27"/>
    </row>
    <row r="101" spans="2:13" x14ac:dyDescent="0.2">
      <c r="E101" s="27"/>
      <c r="F101" s="27"/>
      <c r="G101" s="27"/>
      <c r="H101" s="27"/>
      <c r="I101" s="27"/>
      <c r="J101" s="27"/>
      <c r="K101" s="27"/>
      <c r="L101" s="27"/>
      <c r="M101" s="27"/>
    </row>
    <row r="102" spans="2:13" x14ac:dyDescent="0.2">
      <c r="E102" s="27"/>
      <c r="F102" s="27"/>
      <c r="G102" s="27"/>
      <c r="H102" s="27"/>
      <c r="I102" s="27"/>
      <c r="J102" s="27"/>
      <c r="K102" s="27"/>
      <c r="L102" s="27"/>
      <c r="M102" s="27"/>
    </row>
    <row r="103" spans="2:13" x14ac:dyDescent="0.2">
      <c r="E103" s="27"/>
      <c r="F103" s="27"/>
      <c r="G103" s="27"/>
      <c r="H103" s="27"/>
      <c r="I103" s="27"/>
      <c r="J103" s="27"/>
      <c r="K103" s="27"/>
      <c r="L103" s="27"/>
      <c r="M103" s="27"/>
    </row>
    <row r="104" spans="2:13" x14ac:dyDescent="0.2">
      <c r="B104" s="3" t="s">
        <v>65</v>
      </c>
      <c r="E104" s="27"/>
      <c r="F104" s="27"/>
      <c r="G104" s="27"/>
      <c r="H104" s="27"/>
      <c r="I104" s="27"/>
      <c r="J104" s="27"/>
      <c r="K104" s="27"/>
      <c r="L104" s="27"/>
      <c r="M104" s="27"/>
    </row>
    <row r="105" spans="2:13" x14ac:dyDescent="0.2">
      <c r="E105" s="27"/>
      <c r="F105" s="27"/>
      <c r="G105" s="27"/>
      <c r="H105" s="27"/>
      <c r="I105" s="27"/>
      <c r="J105" s="27"/>
      <c r="K105" s="27"/>
      <c r="L105" s="27"/>
      <c r="M105" s="27"/>
    </row>
    <row r="106" spans="2:13" x14ac:dyDescent="0.2">
      <c r="B106" s="3" t="s">
        <v>64</v>
      </c>
      <c r="C106" s="3" t="s">
        <v>135</v>
      </c>
      <c r="E106" s="27"/>
      <c r="F106" s="27"/>
      <c r="G106" s="27"/>
      <c r="H106" s="27"/>
      <c r="I106" s="27"/>
      <c r="J106" s="27"/>
      <c r="K106" s="27"/>
      <c r="L106" s="27"/>
      <c r="M106" s="27"/>
    </row>
    <row r="107" spans="2:13" x14ac:dyDescent="0.2">
      <c r="B107" s="3" t="s">
        <v>63</v>
      </c>
      <c r="C107" s="3" t="s">
        <v>136</v>
      </c>
      <c r="E107" s="27"/>
      <c r="F107" s="27"/>
      <c r="G107" s="27"/>
      <c r="H107" s="27"/>
      <c r="I107" s="27"/>
      <c r="J107" s="27"/>
      <c r="K107" s="27"/>
      <c r="L107" s="27"/>
      <c r="M107" s="27"/>
    </row>
    <row r="108" spans="2:13" x14ac:dyDescent="0.2">
      <c r="B108" s="3" t="s">
        <v>93</v>
      </c>
      <c r="C108" s="3" t="s">
        <v>50</v>
      </c>
      <c r="E108" s="27"/>
      <c r="F108" s="27"/>
      <c r="G108" s="27"/>
      <c r="H108" s="27"/>
      <c r="I108" s="27"/>
      <c r="J108" s="27"/>
      <c r="K108" s="27"/>
      <c r="L108" s="27"/>
      <c r="M108" s="27"/>
    </row>
    <row r="109" spans="2:13" x14ac:dyDescent="0.2">
      <c r="E109" s="27"/>
      <c r="F109" s="27"/>
      <c r="G109" s="27"/>
      <c r="H109" s="27"/>
      <c r="I109" s="27"/>
      <c r="J109" s="27"/>
      <c r="K109" s="27"/>
      <c r="L109" s="27"/>
      <c r="M109" s="27"/>
    </row>
    <row r="110" spans="2:13" x14ac:dyDescent="0.2">
      <c r="B110" s="3" t="s">
        <v>46</v>
      </c>
      <c r="C110" s="3" t="s">
        <v>59</v>
      </c>
      <c r="E110" s="27"/>
      <c r="F110" s="27"/>
      <c r="G110" s="27"/>
      <c r="H110" s="27"/>
      <c r="I110" s="27"/>
      <c r="J110" s="27"/>
      <c r="K110" s="27"/>
      <c r="L110" s="27"/>
      <c r="M110" s="27"/>
    </row>
    <row r="111" spans="2:13" x14ac:dyDescent="0.2">
      <c r="B111" s="3" t="s">
        <v>116</v>
      </c>
      <c r="C111" s="3" t="s">
        <v>62</v>
      </c>
      <c r="E111" s="27"/>
      <c r="F111" s="27"/>
      <c r="G111" s="27"/>
      <c r="H111" s="27"/>
      <c r="I111" s="27"/>
      <c r="J111" s="27"/>
      <c r="K111" s="27"/>
      <c r="L111" s="27"/>
      <c r="M111" s="27"/>
    </row>
    <row r="112" spans="2:13" x14ac:dyDescent="0.2">
      <c r="B112" s="3" t="s">
        <v>47</v>
      </c>
      <c r="C112" s="3" t="s">
        <v>129</v>
      </c>
      <c r="E112" s="27"/>
      <c r="F112" s="27"/>
      <c r="G112" s="27"/>
      <c r="H112" s="27"/>
      <c r="I112" s="27"/>
      <c r="J112" s="27"/>
      <c r="K112" s="27"/>
      <c r="L112" s="27"/>
      <c r="M112" s="27"/>
    </row>
    <row r="113" spans="2:13" x14ac:dyDescent="0.2">
      <c r="E113" s="27"/>
      <c r="F113" s="27"/>
      <c r="G113" s="27"/>
      <c r="H113" s="27"/>
      <c r="I113" s="27"/>
      <c r="J113" s="27"/>
      <c r="K113" s="27"/>
      <c r="L113" s="27"/>
      <c r="M113" s="27"/>
    </row>
    <row r="114" spans="2:13" x14ac:dyDescent="0.2">
      <c r="B114" s="3" t="s">
        <v>48</v>
      </c>
      <c r="C114" s="3" t="s">
        <v>30</v>
      </c>
      <c r="E114" s="27"/>
      <c r="F114" s="27"/>
      <c r="G114" s="27"/>
      <c r="H114" s="27"/>
      <c r="I114" s="27"/>
      <c r="J114" s="27"/>
      <c r="K114" s="27"/>
      <c r="L114" s="27"/>
      <c r="M114" s="27"/>
    </row>
    <row r="115" spans="2:13" x14ac:dyDescent="0.2">
      <c r="B115" s="3" t="s">
        <v>114</v>
      </c>
      <c r="C115" s="3">
        <v>79.2</v>
      </c>
      <c r="E115" s="27"/>
      <c r="F115" s="27"/>
      <c r="G115" s="27"/>
      <c r="H115" s="27"/>
      <c r="I115" s="27"/>
      <c r="J115" s="27"/>
      <c r="K115" s="27"/>
      <c r="L115" s="27"/>
      <c r="M115" s="27"/>
    </row>
    <row r="116" spans="2:13" x14ac:dyDescent="0.2">
      <c r="E116" s="27"/>
      <c r="F116" s="27"/>
      <c r="G116" s="27"/>
      <c r="H116" s="27"/>
      <c r="I116" s="27"/>
      <c r="J116" s="27"/>
      <c r="K116" s="27"/>
      <c r="L116" s="27"/>
      <c r="M116" s="27"/>
    </row>
    <row r="117" spans="2:13" x14ac:dyDescent="0.2">
      <c r="B117" s="3" t="s">
        <v>86</v>
      </c>
      <c r="C117" s="3">
        <v>96.6</v>
      </c>
      <c r="E117" s="27"/>
      <c r="F117" s="27"/>
      <c r="G117" s="27"/>
      <c r="H117" s="27"/>
      <c r="I117" s="27"/>
      <c r="J117" s="27"/>
      <c r="K117" s="27"/>
      <c r="L117" s="27"/>
      <c r="M117" s="27"/>
    </row>
    <row r="118" spans="2:13" x14ac:dyDescent="0.2">
      <c r="B118" s="3" t="s">
        <v>35</v>
      </c>
      <c r="C118" s="3">
        <v>66</v>
      </c>
      <c r="E118" s="27"/>
      <c r="F118" s="27"/>
      <c r="G118" s="27"/>
      <c r="H118" s="27"/>
      <c r="I118" s="27"/>
      <c r="J118" s="27"/>
      <c r="K118" s="27"/>
      <c r="L118" s="27"/>
      <c r="M118" s="27"/>
    </row>
    <row r="119" spans="2:13" x14ac:dyDescent="0.2">
      <c r="B119" s="3" t="s">
        <v>85</v>
      </c>
      <c r="C119" s="3">
        <v>74.7</v>
      </c>
      <c r="E119" s="27"/>
      <c r="F119" s="27"/>
      <c r="G119" s="27"/>
      <c r="H119" s="27"/>
      <c r="I119" s="27"/>
      <c r="J119" s="27"/>
      <c r="K119" s="27"/>
      <c r="L119" s="27"/>
      <c r="M119" s="27"/>
    </row>
    <row r="120" spans="2:13" x14ac:dyDescent="0.2">
      <c r="B120" s="3" t="s">
        <v>84</v>
      </c>
      <c r="C120" s="3">
        <v>85.6</v>
      </c>
      <c r="E120" s="27"/>
      <c r="F120" s="27"/>
      <c r="G120" s="27"/>
      <c r="H120" s="27"/>
      <c r="I120" s="27"/>
      <c r="J120" s="27"/>
      <c r="K120" s="27"/>
      <c r="L120" s="27"/>
      <c r="M120" s="27"/>
    </row>
    <row r="121" spans="2:13" x14ac:dyDescent="0.2">
      <c r="B121" s="3" t="s">
        <v>89</v>
      </c>
      <c r="C121" s="3">
        <v>97.7</v>
      </c>
      <c r="E121" s="27"/>
      <c r="F121" s="27"/>
      <c r="G121" s="27"/>
      <c r="H121" s="27"/>
      <c r="I121" s="27"/>
      <c r="J121" s="27"/>
      <c r="K121" s="27"/>
      <c r="L121" s="27"/>
      <c r="M121" s="27"/>
    </row>
    <row r="122" spans="2:13" x14ac:dyDescent="0.2">
      <c r="B122" s="3" t="s">
        <v>83</v>
      </c>
      <c r="C122" s="3">
        <v>77.7</v>
      </c>
      <c r="E122" s="27"/>
      <c r="F122" s="27"/>
      <c r="G122" s="27"/>
      <c r="H122" s="27"/>
      <c r="I122" s="27"/>
      <c r="J122" s="27"/>
      <c r="K122" s="27"/>
      <c r="L122" s="27"/>
      <c r="M122" s="27"/>
    </row>
    <row r="123" spans="2:13" x14ac:dyDescent="0.2">
      <c r="B123" s="3" t="s">
        <v>82</v>
      </c>
      <c r="C123" s="3">
        <v>88.1</v>
      </c>
      <c r="E123" s="27"/>
      <c r="F123" s="27"/>
      <c r="G123" s="27"/>
      <c r="H123" s="27"/>
      <c r="I123" s="27"/>
      <c r="J123" s="27"/>
      <c r="K123" s="27"/>
      <c r="L123" s="27"/>
      <c r="M123" s="27"/>
    </row>
    <row r="124" spans="2:13" x14ac:dyDescent="0.2">
      <c r="B124" s="3" t="s">
        <v>81</v>
      </c>
      <c r="C124" s="3">
        <v>52.8</v>
      </c>
      <c r="E124" s="27"/>
      <c r="F124" s="27"/>
      <c r="G124" s="27"/>
      <c r="H124" s="27"/>
      <c r="I124" s="27"/>
      <c r="J124" s="27"/>
      <c r="K124" s="27"/>
      <c r="L124" s="27"/>
      <c r="M124" s="27"/>
    </row>
    <row r="125" spans="2:13" x14ac:dyDescent="0.2">
      <c r="B125" s="3" t="s">
        <v>80</v>
      </c>
      <c r="C125" s="3">
        <v>73.099999999999994</v>
      </c>
      <c r="E125" s="27"/>
      <c r="F125" s="27"/>
      <c r="G125" s="27"/>
      <c r="H125" s="27"/>
      <c r="I125" s="27"/>
      <c r="J125" s="27"/>
      <c r="K125" s="27"/>
      <c r="L125" s="27"/>
      <c r="M125" s="27"/>
    </row>
    <row r="126" spans="2:13" x14ac:dyDescent="0.2">
      <c r="B126" s="3" t="s">
        <v>79</v>
      </c>
      <c r="C126" s="3">
        <v>75.400000000000006</v>
      </c>
      <c r="E126" s="27"/>
      <c r="F126" s="27"/>
      <c r="G126" s="27"/>
      <c r="H126" s="27"/>
      <c r="I126" s="27"/>
      <c r="J126" s="27"/>
      <c r="K126" s="27"/>
      <c r="L126" s="27"/>
      <c r="M126" s="27"/>
    </row>
    <row r="127" spans="2:13" x14ac:dyDescent="0.2">
      <c r="B127" s="3" t="s">
        <v>117</v>
      </c>
      <c r="C127" s="3">
        <v>58.8</v>
      </c>
      <c r="E127" s="27"/>
      <c r="F127" s="27"/>
      <c r="G127" s="27"/>
      <c r="H127" s="27"/>
      <c r="I127" s="27"/>
      <c r="J127" s="27"/>
      <c r="K127" s="27"/>
      <c r="L127" s="27"/>
      <c r="M127" s="27"/>
    </row>
    <row r="128" spans="2:13" x14ac:dyDescent="0.2">
      <c r="B128" s="3" t="s">
        <v>78</v>
      </c>
      <c r="C128" s="3">
        <v>76.5</v>
      </c>
      <c r="E128" s="27"/>
      <c r="F128" s="27"/>
      <c r="G128" s="27"/>
      <c r="H128" s="27"/>
      <c r="I128" s="27"/>
      <c r="J128" s="27"/>
      <c r="K128" s="27"/>
      <c r="L128" s="27"/>
      <c r="M128" s="27"/>
    </row>
    <row r="129" spans="2:13" x14ac:dyDescent="0.2">
      <c r="B129" s="3" t="s">
        <v>77</v>
      </c>
      <c r="C129" s="3">
        <v>56.6</v>
      </c>
      <c r="E129" s="27"/>
      <c r="F129" s="27"/>
      <c r="G129" s="27"/>
      <c r="H129" s="27"/>
      <c r="I129" s="27"/>
      <c r="J129" s="27"/>
      <c r="K129" s="27"/>
      <c r="L129" s="27"/>
      <c r="M129" s="27"/>
    </row>
    <row r="130" spans="2:13" x14ac:dyDescent="0.2">
      <c r="B130" s="3" t="s">
        <v>32</v>
      </c>
      <c r="C130" s="3">
        <v>54.5</v>
      </c>
      <c r="E130" s="27"/>
      <c r="F130" s="27"/>
      <c r="G130" s="27"/>
      <c r="H130" s="27"/>
      <c r="I130" s="27"/>
      <c r="J130" s="27"/>
      <c r="K130" s="27"/>
      <c r="L130" s="27"/>
      <c r="M130" s="27"/>
    </row>
    <row r="131" spans="2:13" x14ac:dyDescent="0.2">
      <c r="B131" s="3" t="s">
        <v>76</v>
      </c>
      <c r="C131" s="3">
        <v>53.9</v>
      </c>
      <c r="E131" s="27"/>
      <c r="F131" s="27"/>
      <c r="G131" s="27"/>
      <c r="H131" s="27"/>
      <c r="I131" s="27"/>
      <c r="J131" s="27"/>
      <c r="K131" s="27"/>
      <c r="L131" s="27"/>
      <c r="M131" s="27"/>
    </row>
    <row r="132" spans="2:13" x14ac:dyDescent="0.2">
      <c r="B132" s="3" t="s">
        <v>75</v>
      </c>
      <c r="C132" s="3">
        <v>91.8</v>
      </c>
      <c r="E132" s="27"/>
      <c r="F132" s="27"/>
      <c r="G132" s="27"/>
      <c r="H132" s="27"/>
      <c r="I132" s="27"/>
      <c r="J132" s="27"/>
      <c r="K132" s="27"/>
      <c r="L132" s="27"/>
      <c r="M132" s="27"/>
    </row>
    <row r="133" spans="2:13" x14ac:dyDescent="0.2">
      <c r="B133" s="3" t="s">
        <v>74</v>
      </c>
      <c r="C133" s="3">
        <v>60.3</v>
      </c>
      <c r="E133" s="27"/>
      <c r="F133" s="27"/>
      <c r="G133" s="27"/>
      <c r="H133" s="27"/>
      <c r="I133" s="27"/>
      <c r="J133" s="27"/>
      <c r="K133" s="27"/>
      <c r="L133" s="27"/>
      <c r="M133" s="27"/>
    </row>
    <row r="134" spans="2:13" x14ac:dyDescent="0.2">
      <c r="B134" s="3" t="s">
        <v>34</v>
      </c>
      <c r="C134" s="3">
        <v>38.200000000000003</v>
      </c>
      <c r="E134" s="27"/>
      <c r="F134" s="27"/>
      <c r="G134" s="27"/>
      <c r="H134" s="27"/>
      <c r="I134" s="27"/>
      <c r="J134" s="27"/>
      <c r="K134" s="27"/>
      <c r="L134" s="27"/>
      <c r="M134" s="27"/>
    </row>
    <row r="135" spans="2:13" x14ac:dyDescent="0.2">
      <c r="B135" s="3" t="s">
        <v>73</v>
      </c>
      <c r="C135" s="3">
        <v>93.9</v>
      </c>
      <c r="E135" s="27"/>
      <c r="F135" s="27"/>
      <c r="G135" s="27"/>
      <c r="H135" s="27"/>
      <c r="I135" s="27"/>
      <c r="J135" s="27"/>
      <c r="K135" s="27"/>
      <c r="L135" s="27"/>
      <c r="M135" s="27"/>
    </row>
    <row r="136" spans="2:13" x14ac:dyDescent="0.2">
      <c r="B136" s="3" t="s">
        <v>72</v>
      </c>
      <c r="C136" s="3">
        <v>96.1</v>
      </c>
      <c r="E136" s="27"/>
      <c r="F136" s="27"/>
      <c r="G136" s="27"/>
      <c r="H136" s="27"/>
      <c r="I136" s="27"/>
      <c r="J136" s="27"/>
      <c r="K136" s="27"/>
      <c r="L136" s="27"/>
      <c r="M136" s="27"/>
    </row>
    <row r="137" spans="2:13" x14ac:dyDescent="0.2">
      <c r="B137" s="3" t="s">
        <v>33</v>
      </c>
      <c r="C137" s="3">
        <v>50.4</v>
      </c>
      <c r="E137" s="27"/>
      <c r="F137" s="27"/>
      <c r="G137" s="27"/>
      <c r="H137" s="27"/>
      <c r="I137" s="27"/>
      <c r="J137" s="27"/>
      <c r="K137" s="27"/>
      <c r="L137" s="27"/>
      <c r="M137" s="27"/>
    </row>
    <row r="138" spans="2:13" x14ac:dyDescent="0.2">
      <c r="B138" s="3" t="s">
        <v>43</v>
      </c>
      <c r="C138" s="3">
        <v>64.8</v>
      </c>
      <c r="E138" s="27"/>
      <c r="F138" s="27"/>
      <c r="G138" s="27"/>
      <c r="H138" s="27"/>
      <c r="I138" s="27"/>
      <c r="J138" s="27"/>
      <c r="K138" s="27"/>
      <c r="L138" s="27"/>
      <c r="M138" s="27"/>
    </row>
    <row r="139" spans="2:13" x14ac:dyDescent="0.2">
      <c r="B139" s="3" t="s">
        <v>36</v>
      </c>
      <c r="C139" s="8">
        <v>57.4</v>
      </c>
      <c r="E139" s="27"/>
      <c r="F139" s="27"/>
      <c r="G139" s="27"/>
      <c r="H139" s="27"/>
      <c r="I139" s="27"/>
      <c r="J139" s="27"/>
      <c r="K139" s="27"/>
      <c r="L139" s="27"/>
      <c r="M139" s="27"/>
    </row>
    <row r="140" spans="2:13" x14ac:dyDescent="0.2">
      <c r="B140" s="3" t="s">
        <v>71</v>
      </c>
      <c r="C140" s="3">
        <v>92.5</v>
      </c>
      <c r="E140" s="27"/>
      <c r="F140" s="27"/>
      <c r="G140" s="27"/>
      <c r="H140" s="27"/>
      <c r="I140" s="27"/>
      <c r="J140" s="27"/>
      <c r="K140" s="27"/>
      <c r="L140" s="27"/>
      <c r="M140" s="27"/>
    </row>
    <row r="141" spans="2:13" x14ac:dyDescent="0.2">
      <c r="B141" s="3" t="s">
        <v>70</v>
      </c>
      <c r="C141" s="3">
        <v>69.5</v>
      </c>
      <c r="E141" s="27"/>
      <c r="F141" s="27"/>
      <c r="G141" s="27"/>
      <c r="H141" s="27"/>
      <c r="I141" s="27"/>
      <c r="J141" s="27"/>
      <c r="K141" s="27"/>
      <c r="L141" s="27"/>
      <c r="M141" s="27"/>
    </row>
    <row r="142" spans="2:13" x14ac:dyDescent="0.2">
      <c r="B142" s="3" t="s">
        <v>69</v>
      </c>
      <c r="C142" s="3">
        <v>93.2</v>
      </c>
      <c r="E142" s="27"/>
      <c r="F142" s="27"/>
      <c r="G142" s="27"/>
      <c r="H142" s="27"/>
      <c r="I142" s="27"/>
      <c r="J142" s="27"/>
      <c r="K142" s="27"/>
      <c r="L142" s="27"/>
      <c r="M142" s="27"/>
    </row>
    <row r="143" spans="2:13" x14ac:dyDescent="0.2">
      <c r="B143" s="3" t="s">
        <v>68</v>
      </c>
      <c r="C143" s="3">
        <v>87.4</v>
      </c>
      <c r="E143" s="27"/>
      <c r="F143" s="27"/>
      <c r="G143" s="27"/>
      <c r="H143" s="27"/>
      <c r="I143" s="27"/>
      <c r="J143" s="27"/>
      <c r="K143" s="27"/>
      <c r="L143" s="27"/>
      <c r="M143" s="27"/>
    </row>
    <row r="144" spans="2:13" x14ac:dyDescent="0.2">
      <c r="B144" s="3" t="s">
        <v>67</v>
      </c>
      <c r="C144" s="3">
        <v>72.7</v>
      </c>
      <c r="E144" s="27"/>
      <c r="F144" s="27"/>
      <c r="G144" s="27"/>
      <c r="H144" s="27"/>
      <c r="I144" s="27"/>
      <c r="J144" s="27"/>
      <c r="K144" s="27"/>
      <c r="L144" s="27"/>
      <c r="M144" s="27"/>
    </row>
    <row r="145" spans="2:13" x14ac:dyDescent="0.2">
      <c r="E145" s="27"/>
      <c r="F145" s="27"/>
      <c r="G145" s="27"/>
      <c r="H145" s="27"/>
      <c r="I145" s="27"/>
      <c r="J145" s="27"/>
      <c r="K145" s="27"/>
      <c r="L145" s="27"/>
      <c r="M145" s="27"/>
    </row>
    <row r="146" spans="2:13" x14ac:dyDescent="0.2">
      <c r="B146" s="3" t="s">
        <v>113</v>
      </c>
      <c r="C146" s="8">
        <v>56.5</v>
      </c>
      <c r="E146" s="27"/>
      <c r="F146" s="27"/>
      <c r="G146" s="27"/>
      <c r="H146" s="27"/>
      <c r="I146" s="27"/>
      <c r="J146" s="27"/>
      <c r="K146" s="27"/>
      <c r="L146" s="27"/>
      <c r="M146" s="27"/>
    </row>
    <row r="147" spans="2:13" x14ac:dyDescent="0.2">
      <c r="B147" s="3" t="s">
        <v>42</v>
      </c>
      <c r="C147" s="3">
        <v>90.9</v>
      </c>
      <c r="E147" s="27"/>
      <c r="F147" s="27"/>
      <c r="G147" s="27"/>
      <c r="H147" s="27"/>
      <c r="I147" s="27"/>
      <c r="J147" s="27"/>
      <c r="K147" s="27"/>
      <c r="L147" s="27"/>
      <c r="M147" s="27"/>
    </row>
    <row r="148" spans="2:13" x14ac:dyDescent="0.2">
      <c r="B148" s="3" t="s">
        <v>66</v>
      </c>
      <c r="C148" s="3">
        <v>93.2</v>
      </c>
      <c r="E148" s="27"/>
      <c r="F148" s="27"/>
      <c r="G148" s="27"/>
      <c r="H148" s="27"/>
      <c r="I148" s="27"/>
      <c r="J148" s="27"/>
      <c r="K148" s="27"/>
      <c r="L148" s="27"/>
      <c r="M148" s="27"/>
    </row>
    <row r="149" spans="2:13" x14ac:dyDescent="0.2">
      <c r="E149" s="27"/>
      <c r="F149" s="27"/>
      <c r="G149" s="27"/>
      <c r="H149" s="27"/>
      <c r="I149" s="27"/>
      <c r="J149" s="27"/>
      <c r="K149" s="27"/>
      <c r="L149" s="27"/>
      <c r="M149" s="27"/>
    </row>
    <row r="150" spans="2:13" x14ac:dyDescent="0.2">
      <c r="E150" s="27"/>
      <c r="F150" s="27"/>
    </row>
  </sheetData>
  <sortState ref="B88:C90">
    <sortCondition descending="1" ref="C88:C90"/>
  </sortState>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L145"/>
  <sheetViews>
    <sheetView showGridLines="0" zoomScaleNormal="100" workbookViewId="0"/>
  </sheetViews>
  <sheetFormatPr defaultColWidth="9.28515625" defaultRowHeight="12" x14ac:dyDescent="0.2"/>
  <cols>
    <col min="1" max="16384" width="9.28515625" style="3"/>
  </cols>
  <sheetData>
    <row r="2" spans="2:2" x14ac:dyDescent="0.2">
      <c r="B2" s="53" t="s">
        <v>138</v>
      </c>
    </row>
    <row r="3" spans="2:2" x14ac:dyDescent="0.2">
      <c r="B3" s="3" t="s">
        <v>37</v>
      </c>
    </row>
    <row r="29" spans="2:12" ht="14.65" customHeight="1" x14ac:dyDescent="0.2">
      <c r="B29" s="72" t="s">
        <v>133</v>
      </c>
    </row>
    <row r="30" spans="2:12" x14ac:dyDescent="0.2">
      <c r="B30" s="3" t="s">
        <v>130</v>
      </c>
    </row>
    <row r="32" spans="2:12" x14ac:dyDescent="0.2">
      <c r="L32" s="45"/>
    </row>
    <row r="43" spans="4:6" x14ac:dyDescent="0.2">
      <c r="D43" s="27"/>
      <c r="E43" s="27"/>
      <c r="F43" s="27"/>
    </row>
    <row r="44" spans="4:6" x14ac:dyDescent="0.2">
      <c r="D44" s="27"/>
      <c r="E44" s="27"/>
      <c r="F44" s="27"/>
    </row>
    <row r="45" spans="4:6" x14ac:dyDescent="0.2">
      <c r="D45" s="27"/>
      <c r="E45" s="27"/>
      <c r="F45" s="27"/>
    </row>
    <row r="46" spans="4:6" x14ac:dyDescent="0.2">
      <c r="D46" s="27"/>
      <c r="E46" s="27"/>
      <c r="F46" s="27"/>
    </row>
    <row r="47" spans="4:6" x14ac:dyDescent="0.2">
      <c r="D47" s="27"/>
      <c r="E47" s="27"/>
      <c r="F47" s="27"/>
    </row>
    <row r="48" spans="4:6" x14ac:dyDescent="0.2">
      <c r="D48" s="27"/>
      <c r="E48" s="27"/>
      <c r="F48" s="27"/>
    </row>
    <row r="49" spans="2:6" x14ac:dyDescent="0.2">
      <c r="D49" s="27"/>
      <c r="E49" s="27"/>
      <c r="F49" s="27"/>
    </row>
    <row r="50" spans="2:6" x14ac:dyDescent="0.2">
      <c r="D50" s="27"/>
      <c r="E50" s="27"/>
      <c r="F50" s="27"/>
    </row>
    <row r="51" spans="2:6" x14ac:dyDescent="0.2">
      <c r="D51" s="27"/>
      <c r="E51" s="27"/>
      <c r="F51" s="27"/>
    </row>
    <row r="52" spans="2:6" x14ac:dyDescent="0.2">
      <c r="D52" s="27"/>
      <c r="E52" s="27"/>
      <c r="F52" s="27"/>
    </row>
    <row r="55" spans="2:6" x14ac:dyDescent="0.2">
      <c r="B55" s="47" t="s">
        <v>126</v>
      </c>
    </row>
    <row r="56" spans="2:6" x14ac:dyDescent="0.2">
      <c r="B56" s="3" t="s">
        <v>139</v>
      </c>
    </row>
    <row r="60" spans="2:6" x14ac:dyDescent="0.2">
      <c r="C60" s="3" t="s">
        <v>31</v>
      </c>
    </row>
    <row r="61" spans="2:6" x14ac:dyDescent="0.2">
      <c r="B61" s="3" t="s">
        <v>118</v>
      </c>
      <c r="C61" s="9">
        <v>65.3</v>
      </c>
    </row>
    <row r="62" spans="2:6" x14ac:dyDescent="0.2">
      <c r="C62" s="9"/>
    </row>
    <row r="63" spans="2:6" x14ac:dyDescent="0.2">
      <c r="B63" s="3" t="s">
        <v>86</v>
      </c>
      <c r="C63" s="9">
        <v>78.7</v>
      </c>
    </row>
    <row r="64" spans="2:6" x14ac:dyDescent="0.2">
      <c r="B64" s="3" t="s">
        <v>68</v>
      </c>
      <c r="C64" s="9">
        <v>71.900000000000006</v>
      </c>
    </row>
    <row r="65" spans="2:3" x14ac:dyDescent="0.2">
      <c r="B65" s="3" t="s">
        <v>112</v>
      </c>
      <c r="C65" s="9">
        <v>71.8</v>
      </c>
    </row>
    <row r="66" spans="2:3" x14ac:dyDescent="0.2">
      <c r="B66" s="3" t="s">
        <v>73</v>
      </c>
      <c r="C66" s="9">
        <v>70.5</v>
      </c>
    </row>
    <row r="67" spans="2:3" x14ac:dyDescent="0.2">
      <c r="B67" s="3" t="s">
        <v>82</v>
      </c>
      <c r="C67" s="9">
        <v>70.2</v>
      </c>
    </row>
    <row r="68" spans="2:3" x14ac:dyDescent="0.2">
      <c r="B68" s="3" t="s">
        <v>85</v>
      </c>
      <c r="C68" s="9">
        <v>69.900000000000006</v>
      </c>
    </row>
    <row r="69" spans="2:3" x14ac:dyDescent="0.2">
      <c r="B69" s="3" t="s">
        <v>71</v>
      </c>
      <c r="C69" s="9">
        <v>69</v>
      </c>
    </row>
    <row r="70" spans="2:3" x14ac:dyDescent="0.2">
      <c r="B70" s="3" t="s">
        <v>78</v>
      </c>
      <c r="C70" s="9">
        <v>66.7</v>
      </c>
    </row>
    <row r="71" spans="2:3" x14ac:dyDescent="0.2">
      <c r="B71" s="3" t="s">
        <v>80</v>
      </c>
      <c r="C71" s="9">
        <v>66.599999999999994</v>
      </c>
    </row>
    <row r="72" spans="2:3" x14ac:dyDescent="0.2">
      <c r="B72" s="3" t="s">
        <v>72</v>
      </c>
      <c r="C72" s="9">
        <v>66.599999999999994</v>
      </c>
    </row>
    <row r="73" spans="2:3" x14ac:dyDescent="0.2">
      <c r="B73" s="3" t="s">
        <v>79</v>
      </c>
      <c r="C73" s="9">
        <v>66.400000000000006</v>
      </c>
    </row>
    <row r="74" spans="2:3" x14ac:dyDescent="0.2">
      <c r="B74" s="3" t="s">
        <v>70</v>
      </c>
      <c r="C74" s="9">
        <v>65.900000000000006</v>
      </c>
    </row>
    <row r="75" spans="2:3" x14ac:dyDescent="0.2">
      <c r="B75" s="3" t="s">
        <v>84</v>
      </c>
      <c r="C75" s="9">
        <v>64.8</v>
      </c>
    </row>
    <row r="76" spans="2:3" x14ac:dyDescent="0.2">
      <c r="B76" s="3" t="s">
        <v>67</v>
      </c>
      <c r="C76" s="9">
        <v>64.599999999999994</v>
      </c>
    </row>
    <row r="77" spans="2:3" x14ac:dyDescent="0.2">
      <c r="B77" s="3" t="s">
        <v>75</v>
      </c>
      <c r="C77" s="9">
        <v>62.8</v>
      </c>
    </row>
    <row r="78" spans="2:3" x14ac:dyDescent="0.2">
      <c r="B78" s="3" t="s">
        <v>43</v>
      </c>
      <c r="C78" s="9">
        <v>61.5</v>
      </c>
    </row>
    <row r="79" spans="2:3" x14ac:dyDescent="0.2">
      <c r="B79" s="3" t="s">
        <v>83</v>
      </c>
      <c r="C79" s="9">
        <v>58.4</v>
      </c>
    </row>
    <row r="80" spans="2:3" x14ac:dyDescent="0.2">
      <c r="B80" s="3" t="s">
        <v>69</v>
      </c>
      <c r="C80" s="9">
        <v>58</v>
      </c>
    </row>
    <row r="81" spans="2:3" x14ac:dyDescent="0.2">
      <c r="B81" s="3" t="s">
        <v>77</v>
      </c>
      <c r="C81" s="9">
        <v>56.6</v>
      </c>
    </row>
    <row r="82" spans="2:3" x14ac:dyDescent="0.2">
      <c r="B82" s="3" t="s">
        <v>76</v>
      </c>
      <c r="C82" s="9">
        <v>53.5</v>
      </c>
    </row>
    <row r="83" spans="2:3" x14ac:dyDescent="0.2">
      <c r="B83" s="3" t="s">
        <v>81</v>
      </c>
      <c r="C83" s="9">
        <v>52.4</v>
      </c>
    </row>
    <row r="84" spans="2:3" x14ac:dyDescent="0.2">
      <c r="B84" s="3" t="s">
        <v>74</v>
      </c>
      <c r="C84" s="9">
        <v>49.2</v>
      </c>
    </row>
    <row r="85" spans="2:3" x14ac:dyDescent="0.2">
      <c r="C85" s="9"/>
    </row>
    <row r="86" spans="2:3" x14ac:dyDescent="0.2">
      <c r="B86" s="3" t="s">
        <v>35</v>
      </c>
      <c r="C86" s="9">
        <v>65.7</v>
      </c>
    </row>
    <row r="87" spans="2:3" x14ac:dyDescent="0.2">
      <c r="B87" s="3" t="s">
        <v>117</v>
      </c>
      <c r="C87" s="9">
        <v>58.8</v>
      </c>
    </row>
    <row r="88" spans="2:3" x14ac:dyDescent="0.2">
      <c r="B88" s="3" t="s">
        <v>131</v>
      </c>
      <c r="C88" s="9">
        <v>56.8</v>
      </c>
    </row>
    <row r="89" spans="2:3" x14ac:dyDescent="0.2">
      <c r="B89" s="3" t="s">
        <v>32</v>
      </c>
      <c r="C89" s="9">
        <v>51</v>
      </c>
    </row>
    <row r="90" spans="2:3" x14ac:dyDescent="0.2">
      <c r="B90" s="3" t="s">
        <v>34</v>
      </c>
      <c r="C90" s="9">
        <v>38.1</v>
      </c>
    </row>
    <row r="91" spans="2:3" x14ac:dyDescent="0.2">
      <c r="B91" s="3" t="s">
        <v>33</v>
      </c>
      <c r="C91" s="9">
        <v>36.1</v>
      </c>
    </row>
    <row r="92" spans="2:3" x14ac:dyDescent="0.2">
      <c r="C92" s="9"/>
    </row>
    <row r="93" spans="2:3" x14ac:dyDescent="0.2">
      <c r="B93" s="3" t="s">
        <v>66</v>
      </c>
      <c r="C93" s="9">
        <v>54.5</v>
      </c>
    </row>
    <row r="94" spans="2:3" x14ac:dyDescent="0.2">
      <c r="B94" s="3" t="s">
        <v>42</v>
      </c>
      <c r="C94" s="9">
        <v>50.3</v>
      </c>
    </row>
    <row r="95" spans="2:3" x14ac:dyDescent="0.2">
      <c r="B95" s="3" t="s">
        <v>132</v>
      </c>
      <c r="C95" s="9">
        <v>41.8</v>
      </c>
    </row>
    <row r="102" spans="2:4" x14ac:dyDescent="0.2">
      <c r="B102" s="44" t="s">
        <v>65</v>
      </c>
      <c r="C102" s="2"/>
      <c r="D102" s="2"/>
    </row>
    <row r="104" spans="2:4" x14ac:dyDescent="0.2">
      <c r="B104" s="44" t="s">
        <v>64</v>
      </c>
      <c r="C104" s="48">
        <v>42429.68178240741</v>
      </c>
      <c r="D104" s="2"/>
    </row>
    <row r="105" spans="2:4" x14ac:dyDescent="0.2">
      <c r="B105" s="44" t="s">
        <v>63</v>
      </c>
      <c r="C105" s="48">
        <v>42500.650628912037</v>
      </c>
      <c r="D105" s="2"/>
    </row>
    <row r="106" spans="2:4" x14ac:dyDescent="0.2">
      <c r="B106" s="44" t="s">
        <v>93</v>
      </c>
      <c r="C106" s="44" t="s">
        <v>50</v>
      </c>
      <c r="D106" s="2"/>
    </row>
    <row r="108" spans="2:4" x14ac:dyDescent="0.2">
      <c r="B108" s="44" t="s">
        <v>46</v>
      </c>
      <c r="C108" s="44" t="s">
        <v>59</v>
      </c>
      <c r="D108" s="2"/>
    </row>
    <row r="109" spans="2:4" x14ac:dyDescent="0.2">
      <c r="B109" s="44" t="s">
        <v>116</v>
      </c>
      <c r="C109" s="44" t="s">
        <v>62</v>
      </c>
      <c r="D109" s="2"/>
    </row>
    <row r="110" spans="2:4" x14ac:dyDescent="0.2">
      <c r="B110" s="44" t="s">
        <v>47</v>
      </c>
      <c r="C110" s="44" t="s">
        <v>129</v>
      </c>
      <c r="D110" s="2"/>
    </row>
    <row r="112" spans="2:4" x14ac:dyDescent="0.2">
      <c r="B112" s="49" t="s">
        <v>48</v>
      </c>
      <c r="C112" s="49" t="s">
        <v>31</v>
      </c>
      <c r="D112" s="49" t="s">
        <v>31</v>
      </c>
    </row>
    <row r="113" spans="2:4" x14ac:dyDescent="0.2">
      <c r="B113" s="49" t="s">
        <v>45</v>
      </c>
      <c r="C113" s="49" t="s">
        <v>115</v>
      </c>
      <c r="D113" s="49" t="s">
        <v>127</v>
      </c>
    </row>
    <row r="114" spans="2:4" x14ac:dyDescent="0.2">
      <c r="B114" s="49" t="s">
        <v>114</v>
      </c>
      <c r="C114" s="52">
        <v>64.5</v>
      </c>
      <c r="D114" s="50">
        <v>65.3</v>
      </c>
    </row>
    <row r="115" spans="2:4" x14ac:dyDescent="0.2">
      <c r="B115" s="49" t="s">
        <v>86</v>
      </c>
      <c r="C115" s="52">
        <v>80.3</v>
      </c>
      <c r="D115" s="50">
        <v>78.7</v>
      </c>
    </row>
    <row r="116" spans="2:4" x14ac:dyDescent="0.2">
      <c r="B116" s="49" t="s">
        <v>35</v>
      </c>
      <c r="C116" s="52">
        <v>66.5</v>
      </c>
      <c r="D116" s="50">
        <v>65.7</v>
      </c>
    </row>
    <row r="117" spans="2:4" x14ac:dyDescent="0.2">
      <c r="B117" s="49" t="s">
        <v>85</v>
      </c>
      <c r="C117" s="52">
        <v>69.900000000000006</v>
      </c>
      <c r="D117" s="50">
        <v>69.900000000000006</v>
      </c>
    </row>
    <row r="118" spans="2:4" x14ac:dyDescent="0.2">
      <c r="B118" s="49" t="s">
        <v>84</v>
      </c>
      <c r="C118" s="52">
        <v>60.1</v>
      </c>
      <c r="D118" s="50">
        <v>64.8</v>
      </c>
    </row>
    <row r="119" spans="2:4" x14ac:dyDescent="0.2">
      <c r="B119" s="49" t="s">
        <v>89</v>
      </c>
      <c r="C119" s="52">
        <v>71.3</v>
      </c>
      <c r="D119" s="50">
        <v>71.8</v>
      </c>
    </row>
    <row r="120" spans="2:4" x14ac:dyDescent="0.2">
      <c r="B120" s="49" t="s">
        <v>83</v>
      </c>
      <c r="C120" s="52">
        <v>61.3</v>
      </c>
      <c r="D120" s="50">
        <v>58.4</v>
      </c>
    </row>
    <row r="121" spans="2:4" x14ac:dyDescent="0.2">
      <c r="B121" s="49" t="s">
        <v>82</v>
      </c>
      <c r="C121" s="52">
        <v>74</v>
      </c>
      <c r="D121" s="50">
        <v>70.2</v>
      </c>
    </row>
    <row r="122" spans="2:4" x14ac:dyDescent="0.2">
      <c r="B122" s="49" t="s">
        <v>81</v>
      </c>
      <c r="C122" s="52">
        <v>58.6</v>
      </c>
      <c r="D122" s="50">
        <v>52.4</v>
      </c>
    </row>
    <row r="123" spans="2:4" x14ac:dyDescent="0.2">
      <c r="B123" s="49" t="s">
        <v>80</v>
      </c>
      <c r="C123" s="52">
        <v>65.5</v>
      </c>
      <c r="D123" s="50">
        <v>66.599999999999994</v>
      </c>
    </row>
    <row r="124" spans="2:4" x14ac:dyDescent="0.2">
      <c r="B124" s="49" t="s">
        <v>79</v>
      </c>
      <c r="C124" s="52">
        <v>64.900000000000006</v>
      </c>
      <c r="D124" s="50">
        <v>66.400000000000006</v>
      </c>
    </row>
    <row r="125" spans="2:4" x14ac:dyDescent="0.2">
      <c r="B125" s="49" t="s">
        <v>117</v>
      </c>
      <c r="C125" s="52">
        <v>59.7</v>
      </c>
      <c r="D125" s="50">
        <v>58.8</v>
      </c>
    </row>
    <row r="126" spans="2:4" x14ac:dyDescent="0.2">
      <c r="B126" s="49" t="s">
        <v>78</v>
      </c>
      <c r="C126" s="52">
        <v>66.599999999999994</v>
      </c>
      <c r="D126" s="50">
        <v>66.7</v>
      </c>
    </row>
    <row r="127" spans="2:4" x14ac:dyDescent="0.2">
      <c r="B127" s="49" t="s">
        <v>77</v>
      </c>
      <c r="C127" s="52">
        <v>55.3</v>
      </c>
      <c r="D127" s="50">
        <v>56.6</v>
      </c>
    </row>
    <row r="128" spans="2:4" x14ac:dyDescent="0.2">
      <c r="B128" s="49" t="s">
        <v>32</v>
      </c>
      <c r="C128" s="52">
        <v>51.1</v>
      </c>
      <c r="D128" s="50">
        <v>51</v>
      </c>
    </row>
    <row r="129" spans="2:4" x14ac:dyDescent="0.2">
      <c r="B129" s="49" t="s">
        <v>76</v>
      </c>
      <c r="C129" s="52">
        <v>62.2</v>
      </c>
      <c r="D129" s="50">
        <v>53.5</v>
      </c>
    </row>
    <row r="130" spans="2:4" x14ac:dyDescent="0.2">
      <c r="B130" s="49" t="s">
        <v>75</v>
      </c>
      <c r="C130" s="52">
        <v>62.5</v>
      </c>
      <c r="D130" s="50">
        <v>62.8</v>
      </c>
    </row>
    <row r="131" spans="2:4" x14ac:dyDescent="0.2">
      <c r="B131" s="49" t="s">
        <v>74</v>
      </c>
      <c r="C131" s="52">
        <v>48.5</v>
      </c>
      <c r="D131" s="50">
        <v>49.2</v>
      </c>
    </row>
    <row r="132" spans="2:4" x14ac:dyDescent="0.2">
      <c r="B132" s="49" t="s">
        <v>34</v>
      </c>
      <c r="C132" s="52">
        <v>46.6</v>
      </c>
      <c r="D132" s="50">
        <v>38.1</v>
      </c>
    </row>
    <row r="133" spans="2:4" x14ac:dyDescent="0.2">
      <c r="B133" s="49" t="s">
        <v>73</v>
      </c>
      <c r="C133" s="52">
        <v>69.3</v>
      </c>
      <c r="D133" s="50">
        <v>70.5</v>
      </c>
    </row>
    <row r="134" spans="2:4" x14ac:dyDescent="0.2">
      <c r="B134" s="49" t="s">
        <v>72</v>
      </c>
      <c r="C134" s="52">
        <v>65.900000000000006</v>
      </c>
      <c r="D134" s="50">
        <v>66.599999999999994</v>
      </c>
    </row>
    <row r="135" spans="2:4" x14ac:dyDescent="0.2">
      <c r="B135" s="49" t="s">
        <v>33</v>
      </c>
      <c r="C135" s="52">
        <v>41.4</v>
      </c>
      <c r="D135" s="50">
        <v>36.1</v>
      </c>
    </row>
    <row r="136" spans="2:4" x14ac:dyDescent="0.2">
      <c r="B136" s="49" t="s">
        <v>43</v>
      </c>
      <c r="C136" s="52">
        <v>56.9</v>
      </c>
      <c r="D136" s="50">
        <v>61.5</v>
      </c>
    </row>
    <row r="137" spans="2:4" x14ac:dyDescent="0.2">
      <c r="B137" s="49" t="s">
        <v>36</v>
      </c>
      <c r="C137" s="52">
        <v>56.8</v>
      </c>
      <c r="D137" s="52">
        <v>56.8</v>
      </c>
    </row>
    <row r="138" spans="2:4" x14ac:dyDescent="0.2">
      <c r="B138" s="49" t="s">
        <v>71</v>
      </c>
      <c r="C138" s="52">
        <v>66.900000000000006</v>
      </c>
      <c r="D138" s="50">
        <v>69</v>
      </c>
    </row>
    <row r="139" spans="2:4" x14ac:dyDescent="0.2">
      <c r="B139" s="49" t="s">
        <v>70</v>
      </c>
      <c r="C139" s="52">
        <v>68.099999999999994</v>
      </c>
      <c r="D139" s="50">
        <v>65.900000000000006</v>
      </c>
    </row>
    <row r="140" spans="2:4" x14ac:dyDescent="0.2">
      <c r="B140" s="49" t="s">
        <v>69</v>
      </c>
      <c r="C140" s="52">
        <v>59.3</v>
      </c>
      <c r="D140" s="50">
        <v>58</v>
      </c>
    </row>
    <row r="141" spans="2:4" x14ac:dyDescent="0.2">
      <c r="B141" s="49" t="s">
        <v>68</v>
      </c>
      <c r="C141" s="52">
        <v>56.9</v>
      </c>
      <c r="D141" s="50">
        <v>71.900000000000006</v>
      </c>
    </row>
    <row r="142" spans="2:4" x14ac:dyDescent="0.2">
      <c r="B142" s="49" t="s">
        <v>67</v>
      </c>
      <c r="C142" s="52">
        <v>61.4</v>
      </c>
      <c r="D142" s="50">
        <v>64.599999999999994</v>
      </c>
    </row>
    <row r="143" spans="2:4" x14ac:dyDescent="0.2">
      <c r="B143" s="49" t="s">
        <v>113</v>
      </c>
      <c r="C143" s="52">
        <v>41.8</v>
      </c>
      <c r="D143" s="52">
        <v>41.8</v>
      </c>
    </row>
    <row r="144" spans="2:4" x14ac:dyDescent="0.2">
      <c r="B144" s="49" t="s">
        <v>42</v>
      </c>
      <c r="C144" s="52">
        <v>44.3</v>
      </c>
      <c r="D144" s="50">
        <v>50.3</v>
      </c>
    </row>
    <row r="145" spans="2:4" x14ac:dyDescent="0.2">
      <c r="B145" s="49" t="s">
        <v>66</v>
      </c>
      <c r="C145" s="52">
        <v>55.9</v>
      </c>
      <c r="D145" s="50">
        <v>54.5</v>
      </c>
    </row>
  </sheetData>
  <sortState ref="B93:C95">
    <sortCondition descending="1" ref="C93:C95"/>
  </sortState>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L105"/>
  <sheetViews>
    <sheetView showGridLines="0" zoomScaleNormal="100" workbookViewId="0">
      <selection activeCell="C49" sqref="C49"/>
    </sheetView>
  </sheetViews>
  <sheetFormatPr defaultColWidth="9.28515625" defaultRowHeight="12" x14ac:dyDescent="0.2"/>
  <cols>
    <col min="1" max="1" width="9.28515625" style="3"/>
    <col min="2" max="2" width="17.7109375" style="3" customWidth="1"/>
    <col min="3" max="9" width="10.7109375" style="3" customWidth="1"/>
    <col min="10" max="16384" width="9.28515625" style="3"/>
  </cols>
  <sheetData>
    <row r="2" spans="2:9" x14ac:dyDescent="0.2">
      <c r="B2" s="53" t="s">
        <v>123</v>
      </c>
    </row>
    <row r="3" spans="2:9" x14ac:dyDescent="0.2">
      <c r="B3" s="13"/>
    </row>
    <row r="4" spans="2:9" ht="12" customHeight="1" x14ac:dyDescent="0.2">
      <c r="B4" s="60" t="s">
        <v>125</v>
      </c>
      <c r="C4" s="181" t="s">
        <v>30</v>
      </c>
      <c r="D4" s="182"/>
      <c r="E4" s="182"/>
      <c r="F4" s="179" t="s">
        <v>31</v>
      </c>
      <c r="G4" s="180"/>
      <c r="H4" s="180"/>
      <c r="I4" s="180"/>
    </row>
    <row r="5" spans="2:9" ht="24" customHeight="1" x14ac:dyDescent="0.2">
      <c r="B5" s="61" t="s">
        <v>122</v>
      </c>
      <c r="C5" s="185" t="s">
        <v>148</v>
      </c>
      <c r="D5" s="186"/>
      <c r="E5" s="186"/>
      <c r="F5" s="185" t="s">
        <v>149</v>
      </c>
      <c r="G5" s="186"/>
      <c r="H5" s="186"/>
      <c r="I5" s="186"/>
    </row>
    <row r="6" spans="2:9" x14ac:dyDescent="0.2">
      <c r="B6" s="28" t="s">
        <v>34</v>
      </c>
      <c r="C6" s="183">
        <v>2009</v>
      </c>
      <c r="D6" s="184"/>
      <c r="E6" s="184"/>
      <c r="F6" s="183">
        <v>2009</v>
      </c>
      <c r="G6" s="184"/>
      <c r="H6" s="184"/>
      <c r="I6" s="184"/>
    </row>
    <row r="7" spans="2:9" x14ac:dyDescent="0.2">
      <c r="B7" s="29" t="s">
        <v>35</v>
      </c>
      <c r="C7" s="187">
        <v>2011</v>
      </c>
      <c r="D7" s="188"/>
      <c r="E7" s="188"/>
      <c r="F7" s="187">
        <v>2009</v>
      </c>
      <c r="G7" s="188"/>
      <c r="H7" s="188"/>
      <c r="I7" s="188"/>
    </row>
    <row r="8" spans="2:9" x14ac:dyDescent="0.2">
      <c r="B8" s="30" t="s">
        <v>36</v>
      </c>
      <c r="C8" s="189">
        <v>2011</v>
      </c>
      <c r="D8" s="190"/>
      <c r="E8" s="190"/>
      <c r="F8" s="189">
        <v>2011</v>
      </c>
      <c r="G8" s="190"/>
      <c r="H8" s="190"/>
      <c r="I8" s="190"/>
    </row>
    <row r="9" spans="2:9" x14ac:dyDescent="0.2">
      <c r="B9" s="27"/>
      <c r="C9" s="27"/>
      <c r="D9" s="27"/>
      <c r="E9" s="27"/>
      <c r="F9" s="27"/>
      <c r="G9" s="27"/>
      <c r="H9" s="27"/>
      <c r="I9" s="27"/>
    </row>
    <row r="10" spans="2:9" ht="12" customHeight="1" x14ac:dyDescent="0.2">
      <c r="B10" s="60" t="s">
        <v>140</v>
      </c>
      <c r="C10" s="181" t="s">
        <v>30</v>
      </c>
      <c r="D10" s="182" t="s">
        <v>31</v>
      </c>
      <c r="E10" s="182"/>
      <c r="F10" s="179" t="s">
        <v>31</v>
      </c>
      <c r="G10" s="180"/>
      <c r="H10" s="180"/>
      <c r="I10" s="180"/>
    </row>
    <row r="11" spans="2:9" s="14" customFormat="1" ht="48" x14ac:dyDescent="0.2">
      <c r="B11" s="61" t="s">
        <v>122</v>
      </c>
      <c r="C11" s="34" t="s">
        <v>150</v>
      </c>
      <c r="D11" s="31" t="s">
        <v>151</v>
      </c>
      <c r="E11" s="31" t="s">
        <v>152</v>
      </c>
      <c r="F11" s="34" t="s">
        <v>153</v>
      </c>
      <c r="G11" s="31" t="s">
        <v>154</v>
      </c>
      <c r="H11" s="31" t="s">
        <v>155</v>
      </c>
      <c r="I11" s="31" t="s">
        <v>156</v>
      </c>
    </row>
    <row r="12" spans="2:9" s="14" customFormat="1" x14ac:dyDescent="0.2">
      <c r="B12" s="28" t="s">
        <v>86</v>
      </c>
      <c r="C12" s="35">
        <v>2008</v>
      </c>
      <c r="D12" s="32">
        <v>2008</v>
      </c>
      <c r="E12" s="32">
        <v>2008</v>
      </c>
      <c r="F12" s="35">
        <v>2008</v>
      </c>
      <c r="G12" s="32">
        <v>2008</v>
      </c>
      <c r="H12" s="32">
        <v>2008</v>
      </c>
      <c r="I12" s="32">
        <v>2008</v>
      </c>
    </row>
    <row r="13" spans="2:9" s="14" customFormat="1" x14ac:dyDescent="0.2">
      <c r="B13" s="29" t="s">
        <v>84</v>
      </c>
      <c r="C13" s="36">
        <v>2008</v>
      </c>
      <c r="D13" s="33">
        <v>2008</v>
      </c>
      <c r="E13" s="33">
        <v>2008</v>
      </c>
      <c r="F13" s="36">
        <v>2008</v>
      </c>
      <c r="G13" s="33">
        <v>2008</v>
      </c>
      <c r="H13" s="33">
        <v>2008</v>
      </c>
      <c r="I13" s="33">
        <v>2008</v>
      </c>
    </row>
    <row r="14" spans="2:9" s="14" customFormat="1" x14ac:dyDescent="0.2">
      <c r="B14" s="29" t="s">
        <v>112</v>
      </c>
      <c r="C14" s="36">
        <v>2008</v>
      </c>
      <c r="D14" s="33">
        <v>2008</v>
      </c>
      <c r="E14" s="33">
        <v>2008</v>
      </c>
      <c r="F14" s="36">
        <v>2008</v>
      </c>
      <c r="G14" s="33">
        <v>2008</v>
      </c>
      <c r="H14" s="33">
        <v>2008</v>
      </c>
      <c r="I14" s="33">
        <v>2008</v>
      </c>
    </row>
    <row r="15" spans="2:9" s="14" customFormat="1" x14ac:dyDescent="0.2">
      <c r="B15" s="29" t="s">
        <v>80</v>
      </c>
      <c r="C15" s="36">
        <v>2008</v>
      </c>
      <c r="D15" s="33">
        <v>2008</v>
      </c>
      <c r="E15" s="33">
        <v>2008</v>
      </c>
      <c r="F15" s="36">
        <v>2008</v>
      </c>
      <c r="G15" s="33">
        <v>2008</v>
      </c>
      <c r="H15" s="33">
        <v>2008</v>
      </c>
      <c r="I15" s="33">
        <v>2008</v>
      </c>
    </row>
    <row r="16" spans="2:9" s="14" customFormat="1" x14ac:dyDescent="0.2">
      <c r="B16" s="29" t="s">
        <v>79</v>
      </c>
      <c r="C16" s="36">
        <v>2008</v>
      </c>
      <c r="D16" s="33">
        <v>2008</v>
      </c>
      <c r="E16" s="33">
        <v>2008</v>
      </c>
      <c r="F16" s="36">
        <v>2008</v>
      </c>
      <c r="G16" s="33">
        <v>2008</v>
      </c>
      <c r="H16" s="33">
        <v>2008</v>
      </c>
      <c r="I16" s="33">
        <v>2008</v>
      </c>
    </row>
    <row r="17" spans="2:12" s="14" customFormat="1" x14ac:dyDescent="0.2">
      <c r="B17" s="29" t="s">
        <v>78</v>
      </c>
      <c r="C17" s="36">
        <v>2008</v>
      </c>
      <c r="D17" s="33">
        <v>2008</v>
      </c>
      <c r="E17" s="33">
        <v>2008</v>
      </c>
      <c r="F17" s="36">
        <v>2008</v>
      </c>
      <c r="G17" s="33">
        <v>2008</v>
      </c>
      <c r="H17" s="33">
        <v>2008</v>
      </c>
      <c r="I17" s="33">
        <v>2008</v>
      </c>
    </row>
    <row r="18" spans="2:12" s="14" customFormat="1" x14ac:dyDescent="0.2">
      <c r="B18" s="29" t="s">
        <v>75</v>
      </c>
      <c r="C18" s="36">
        <v>2008</v>
      </c>
      <c r="D18" s="33">
        <v>2008</v>
      </c>
      <c r="E18" s="33">
        <v>2008</v>
      </c>
      <c r="F18" s="36">
        <v>2008</v>
      </c>
      <c r="G18" s="33">
        <v>2008</v>
      </c>
      <c r="H18" s="33">
        <v>2008</v>
      </c>
      <c r="I18" s="33">
        <v>2008</v>
      </c>
    </row>
    <row r="19" spans="2:12" s="14" customFormat="1" x14ac:dyDescent="0.2">
      <c r="B19" s="29" t="s">
        <v>73</v>
      </c>
      <c r="C19" s="36">
        <v>2008</v>
      </c>
      <c r="D19" s="33">
        <v>2008</v>
      </c>
      <c r="E19" s="33">
        <v>2008</v>
      </c>
      <c r="F19" s="36">
        <v>2008</v>
      </c>
      <c r="G19" s="33">
        <v>2008</v>
      </c>
      <c r="H19" s="33">
        <v>2008</v>
      </c>
      <c r="I19" s="33">
        <v>2008</v>
      </c>
    </row>
    <row r="20" spans="2:12" s="14" customFormat="1" x14ac:dyDescent="0.2">
      <c r="B20" s="29" t="s">
        <v>72</v>
      </c>
      <c r="C20" s="36">
        <v>2008</v>
      </c>
      <c r="D20" s="33">
        <v>2008</v>
      </c>
      <c r="E20" s="33">
        <v>2008</v>
      </c>
      <c r="F20" s="36">
        <v>2008</v>
      </c>
      <c r="G20" s="33">
        <v>2008</v>
      </c>
      <c r="H20" s="33">
        <v>2008</v>
      </c>
      <c r="I20" s="33">
        <v>2008</v>
      </c>
    </row>
    <row r="21" spans="2:12" s="14" customFormat="1" x14ac:dyDescent="0.2">
      <c r="B21" s="29" t="s">
        <v>69</v>
      </c>
      <c r="C21" s="36">
        <v>2008</v>
      </c>
      <c r="D21" s="33">
        <v>2008</v>
      </c>
      <c r="E21" s="33">
        <v>2008</v>
      </c>
      <c r="F21" s="36">
        <v>2008</v>
      </c>
      <c r="G21" s="33">
        <v>2008</v>
      </c>
      <c r="H21" s="33">
        <v>2008</v>
      </c>
      <c r="I21" s="33">
        <v>2008</v>
      </c>
    </row>
    <row r="22" spans="2:12" s="14" customFormat="1" x14ac:dyDescent="0.2">
      <c r="B22" s="29" t="s">
        <v>68</v>
      </c>
      <c r="C22" s="36">
        <v>2008</v>
      </c>
      <c r="D22" s="33">
        <v>2008</v>
      </c>
      <c r="E22" s="33">
        <v>2008</v>
      </c>
      <c r="F22" s="36">
        <v>2008</v>
      </c>
      <c r="G22" s="33">
        <v>2008</v>
      </c>
      <c r="H22" s="33">
        <v>2008</v>
      </c>
      <c r="I22" s="33">
        <v>2008</v>
      </c>
    </row>
    <row r="23" spans="2:12" s="14" customFormat="1" x14ac:dyDescent="0.2">
      <c r="B23" s="29" t="s">
        <v>67</v>
      </c>
      <c r="C23" s="36">
        <v>2008</v>
      </c>
      <c r="D23" s="33">
        <v>2008</v>
      </c>
      <c r="E23" s="33">
        <v>2008</v>
      </c>
      <c r="F23" s="36">
        <v>2008</v>
      </c>
      <c r="G23" s="33">
        <v>2008</v>
      </c>
      <c r="H23" s="33">
        <v>2008</v>
      </c>
      <c r="I23" s="33">
        <v>2008</v>
      </c>
    </row>
    <row r="24" spans="2:12" s="14" customFormat="1" x14ac:dyDescent="0.2">
      <c r="B24" s="29" t="s">
        <v>81</v>
      </c>
      <c r="C24" s="36">
        <v>2011</v>
      </c>
      <c r="D24" s="33">
        <v>2011</v>
      </c>
      <c r="E24" s="33">
        <v>2011</v>
      </c>
      <c r="F24" s="36">
        <v>2011</v>
      </c>
      <c r="G24" s="33">
        <v>2011</v>
      </c>
      <c r="H24" s="33">
        <v>2011</v>
      </c>
      <c r="I24" s="33">
        <v>2011</v>
      </c>
    </row>
    <row r="25" spans="2:12" s="14" customFormat="1" x14ac:dyDescent="0.2">
      <c r="B25" s="29" t="s">
        <v>82</v>
      </c>
      <c r="C25" s="36">
        <v>2011</v>
      </c>
      <c r="D25" s="33">
        <v>2011</v>
      </c>
      <c r="E25" s="33">
        <v>2011</v>
      </c>
      <c r="F25" s="36">
        <v>2011</v>
      </c>
      <c r="G25" s="33">
        <v>2011</v>
      </c>
      <c r="H25" s="33">
        <v>2011</v>
      </c>
      <c r="I25" s="33">
        <v>2011</v>
      </c>
    </row>
    <row r="26" spans="2:12" s="14" customFormat="1" x14ac:dyDescent="0.2">
      <c r="B26" s="29" t="s">
        <v>43</v>
      </c>
      <c r="C26" s="36">
        <v>2011</v>
      </c>
      <c r="D26" s="33">
        <v>2011</v>
      </c>
      <c r="E26" s="33">
        <v>2011</v>
      </c>
      <c r="F26" s="36">
        <v>2011</v>
      </c>
      <c r="G26" s="33">
        <v>2011</v>
      </c>
      <c r="H26" s="33">
        <v>2011</v>
      </c>
      <c r="I26" s="33">
        <v>2011</v>
      </c>
    </row>
    <row r="27" spans="2:12" s="14" customFormat="1" x14ac:dyDescent="0.2">
      <c r="B27" s="29" t="s">
        <v>85</v>
      </c>
      <c r="C27" s="36">
        <v>2012</v>
      </c>
      <c r="D27" s="33">
        <v>2012</v>
      </c>
      <c r="E27" s="33">
        <v>2012</v>
      </c>
      <c r="F27" s="36">
        <v>2012</v>
      </c>
      <c r="G27" s="33">
        <v>2012</v>
      </c>
      <c r="H27" s="33">
        <v>2012</v>
      </c>
      <c r="I27" s="33">
        <v>2012</v>
      </c>
    </row>
    <row r="28" spans="2:12" s="14" customFormat="1" x14ac:dyDescent="0.2">
      <c r="B28" s="29" t="s">
        <v>83</v>
      </c>
      <c r="C28" s="36">
        <v>2012</v>
      </c>
      <c r="D28" s="33">
        <v>2012</v>
      </c>
      <c r="E28" s="33">
        <v>2012</v>
      </c>
      <c r="F28" s="36">
        <v>2012</v>
      </c>
      <c r="G28" s="33">
        <v>2012</v>
      </c>
      <c r="H28" s="33">
        <v>2012</v>
      </c>
      <c r="I28" s="33">
        <v>2012</v>
      </c>
    </row>
    <row r="29" spans="2:12" s="14" customFormat="1" x14ac:dyDescent="0.2">
      <c r="B29" s="29" t="s">
        <v>77</v>
      </c>
      <c r="C29" s="36">
        <v>2012</v>
      </c>
      <c r="D29" s="33">
        <v>2012</v>
      </c>
      <c r="E29" s="33">
        <v>2012</v>
      </c>
      <c r="F29" s="36">
        <v>2012</v>
      </c>
      <c r="G29" s="33">
        <v>2012</v>
      </c>
      <c r="H29" s="33">
        <v>2012</v>
      </c>
      <c r="I29" s="33">
        <v>2012</v>
      </c>
    </row>
    <row r="30" spans="2:12" s="14" customFormat="1" x14ac:dyDescent="0.2">
      <c r="B30" s="29" t="s">
        <v>76</v>
      </c>
      <c r="C30" s="36">
        <v>2012</v>
      </c>
      <c r="D30" s="33">
        <v>2012</v>
      </c>
      <c r="E30" s="33">
        <v>2012</v>
      </c>
      <c r="F30" s="36">
        <v>2012</v>
      </c>
      <c r="G30" s="33">
        <v>2012</v>
      </c>
      <c r="H30" s="33">
        <v>2012</v>
      </c>
      <c r="I30" s="33">
        <v>2012</v>
      </c>
    </row>
    <row r="31" spans="2:12" s="14" customFormat="1" x14ac:dyDescent="0.2">
      <c r="B31" s="29" t="s">
        <v>74</v>
      </c>
      <c r="C31" s="36">
        <v>2012</v>
      </c>
      <c r="D31" s="33">
        <v>2012</v>
      </c>
      <c r="E31" s="33">
        <v>2012</v>
      </c>
      <c r="F31" s="36">
        <v>2012</v>
      </c>
      <c r="G31" s="33">
        <v>2012</v>
      </c>
      <c r="H31" s="33">
        <v>2012</v>
      </c>
      <c r="I31" s="33">
        <v>2012</v>
      </c>
    </row>
    <row r="32" spans="2:12" s="14" customFormat="1" x14ac:dyDescent="0.2">
      <c r="B32" s="29" t="s">
        <v>71</v>
      </c>
      <c r="C32" s="36">
        <v>2012</v>
      </c>
      <c r="D32" s="33">
        <v>2012</v>
      </c>
      <c r="E32" s="33">
        <v>2012</v>
      </c>
      <c r="F32" s="36">
        <v>2012</v>
      </c>
      <c r="G32" s="33">
        <v>2012</v>
      </c>
      <c r="H32" s="33">
        <v>2012</v>
      </c>
      <c r="I32" s="33">
        <v>2012</v>
      </c>
      <c r="L32" s="45"/>
    </row>
    <row r="33" spans="2:10" s="14" customFormat="1" x14ac:dyDescent="0.2">
      <c r="B33" s="29" t="s">
        <v>70</v>
      </c>
      <c r="C33" s="36">
        <v>2012</v>
      </c>
      <c r="D33" s="33">
        <v>2012</v>
      </c>
      <c r="E33" s="33">
        <v>2012</v>
      </c>
      <c r="F33" s="36">
        <v>2012</v>
      </c>
      <c r="G33" s="33">
        <v>2012</v>
      </c>
      <c r="H33" s="33">
        <v>2012</v>
      </c>
      <c r="I33" s="33">
        <v>2012</v>
      </c>
    </row>
    <row r="34" spans="2:10" s="14" customFormat="1" x14ac:dyDescent="0.2">
      <c r="B34" s="29" t="s">
        <v>34</v>
      </c>
      <c r="C34" s="36">
        <v>2013</v>
      </c>
      <c r="D34" s="33">
        <v>2013</v>
      </c>
      <c r="E34" s="33">
        <v>2013</v>
      </c>
      <c r="F34" s="36">
        <v>2013</v>
      </c>
      <c r="G34" s="33">
        <v>2013</v>
      </c>
      <c r="H34" s="33">
        <v>2013</v>
      </c>
      <c r="I34" s="33">
        <v>2013</v>
      </c>
    </row>
    <row r="35" spans="2:10" s="14" customFormat="1" x14ac:dyDescent="0.2">
      <c r="B35" s="29" t="s">
        <v>33</v>
      </c>
      <c r="C35" s="36">
        <v>2014</v>
      </c>
      <c r="D35" s="33">
        <v>2014</v>
      </c>
      <c r="E35" s="33">
        <v>2014</v>
      </c>
      <c r="F35" s="36">
        <v>2014</v>
      </c>
      <c r="G35" s="33">
        <v>2014</v>
      </c>
      <c r="H35" s="33">
        <v>2014</v>
      </c>
      <c r="I35" s="33">
        <v>2014</v>
      </c>
    </row>
    <row r="36" spans="2:10" s="14" customFormat="1" x14ac:dyDescent="0.2">
      <c r="B36" s="29" t="s">
        <v>32</v>
      </c>
      <c r="C36" s="36">
        <v>2015</v>
      </c>
      <c r="D36" s="33">
        <v>2015</v>
      </c>
      <c r="E36" s="33">
        <v>2015</v>
      </c>
      <c r="F36" s="36">
        <v>2015</v>
      </c>
      <c r="G36" s="33">
        <v>2015</v>
      </c>
      <c r="H36" s="33">
        <v>2015</v>
      </c>
      <c r="I36" s="33">
        <v>2015</v>
      </c>
    </row>
    <row r="37" spans="2:10" x14ac:dyDescent="0.2">
      <c r="B37" s="29" t="s">
        <v>35</v>
      </c>
      <c r="C37" s="54">
        <v>2014</v>
      </c>
      <c r="D37" s="55">
        <v>2014</v>
      </c>
      <c r="E37" s="55">
        <v>2013</v>
      </c>
      <c r="F37" s="54">
        <v>2008</v>
      </c>
      <c r="G37" s="55">
        <v>2008</v>
      </c>
      <c r="H37" s="55">
        <v>2013</v>
      </c>
      <c r="I37" s="56">
        <v>2008</v>
      </c>
    </row>
    <row r="38" spans="2:10" x14ac:dyDescent="0.2">
      <c r="B38" s="30" t="s">
        <v>36</v>
      </c>
      <c r="C38" s="57">
        <v>2013</v>
      </c>
      <c r="D38" s="58">
        <v>2013</v>
      </c>
      <c r="E38" s="58">
        <v>2013</v>
      </c>
      <c r="F38" s="57">
        <v>2008</v>
      </c>
      <c r="G38" s="58">
        <v>2008</v>
      </c>
      <c r="H38" s="58">
        <v>2013</v>
      </c>
      <c r="I38" s="59">
        <v>2011</v>
      </c>
    </row>
    <row r="40" spans="2:10" ht="14.65" customHeight="1" x14ac:dyDescent="0.2">
      <c r="B40" s="73" t="s">
        <v>124</v>
      </c>
      <c r="J40" s="26"/>
    </row>
    <row r="41" spans="2:10" ht="24" customHeight="1" x14ac:dyDescent="0.2">
      <c r="B41" s="191" t="s">
        <v>157</v>
      </c>
      <c r="C41" s="191"/>
      <c r="D41" s="191"/>
      <c r="E41" s="191"/>
      <c r="F41" s="191"/>
      <c r="G41" s="191"/>
      <c r="H41" s="191"/>
      <c r="I41" s="191"/>
    </row>
    <row r="42" spans="2:10" x14ac:dyDescent="0.2">
      <c r="B42" s="15" t="s">
        <v>121</v>
      </c>
    </row>
    <row r="81" ht="12" customHeight="1" x14ac:dyDescent="0.2"/>
    <row r="104" spans="2:2" x14ac:dyDescent="0.2">
      <c r="B104" s="47" t="s">
        <v>126</v>
      </c>
    </row>
    <row r="105" spans="2:2" x14ac:dyDescent="0.2">
      <c r="B105" s="37" t="s">
        <v>38</v>
      </c>
    </row>
  </sheetData>
  <mergeCells count="13">
    <mergeCell ref="C7:E7"/>
    <mergeCell ref="F7:I7"/>
    <mergeCell ref="C8:E8"/>
    <mergeCell ref="F8:I8"/>
    <mergeCell ref="B41:I41"/>
    <mergeCell ref="C10:E10"/>
    <mergeCell ref="F10:I10"/>
    <mergeCell ref="F4:I4"/>
    <mergeCell ref="C4:E4"/>
    <mergeCell ref="C6:E6"/>
    <mergeCell ref="F6:I6"/>
    <mergeCell ref="C5:E5"/>
    <mergeCell ref="F5:I5"/>
  </mergeCells>
  <phoneticPr fontId="2" type="noConversion"/>
  <hyperlinks>
    <hyperlink ref="B42" r:id="rId1"/>
  </hyperlinks>
  <pageMargins left="0.78740157499999996" right="0.78740157499999996" top="0.984251969" bottom="0.984251969" header="0.4921259845" footer="0.4921259845"/>
  <pageSetup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L69"/>
  <sheetViews>
    <sheetView zoomScale="70" zoomScaleNormal="70" workbookViewId="0">
      <selection activeCell="J52" sqref="J52"/>
    </sheetView>
  </sheetViews>
  <sheetFormatPr defaultColWidth="11.42578125" defaultRowHeight="12" x14ac:dyDescent="0.2"/>
  <cols>
    <col min="1" max="2" width="11.42578125" style="3" customWidth="1"/>
    <col min="3" max="3" width="2.28515625" style="3" customWidth="1"/>
    <col min="4" max="5" width="11.42578125" style="3" customWidth="1"/>
    <col min="6" max="6" width="2.42578125" style="3" customWidth="1"/>
    <col min="7" max="8" width="11.42578125" style="3" customWidth="1"/>
    <col min="9" max="9" width="2.5703125" style="3" customWidth="1"/>
    <col min="10" max="11" width="11.42578125" style="3" customWidth="1"/>
    <col min="12" max="12" width="2.7109375" style="3" customWidth="1"/>
    <col min="13" max="14" width="11.42578125" style="3" customWidth="1"/>
    <col min="15" max="15" width="2.7109375" style="3" customWidth="1"/>
    <col min="16" max="17" width="11.42578125" style="3" customWidth="1"/>
    <col min="18" max="18" width="2.7109375" style="3" customWidth="1"/>
    <col min="19" max="16384" width="11.42578125" style="3"/>
  </cols>
  <sheetData>
    <row r="1" spans="1:38" x14ac:dyDescent="0.2">
      <c r="A1" s="3" t="s">
        <v>105</v>
      </c>
      <c r="C1" s="17"/>
      <c r="D1" s="3" t="s">
        <v>106</v>
      </c>
      <c r="F1" s="17"/>
      <c r="G1" s="3" t="s">
        <v>107</v>
      </c>
      <c r="I1" s="17"/>
      <c r="J1" s="3" t="s">
        <v>108</v>
      </c>
      <c r="L1" s="17"/>
      <c r="M1" s="3" t="s">
        <v>109</v>
      </c>
      <c r="O1" s="17"/>
      <c r="P1" s="3" t="s">
        <v>110</v>
      </c>
      <c r="R1" s="17"/>
      <c r="S1" s="3" t="s">
        <v>111</v>
      </c>
    </row>
    <row r="2" spans="1:38" x14ac:dyDescent="0.2">
      <c r="A2" s="3" t="s">
        <v>98</v>
      </c>
      <c r="C2" s="17"/>
      <c r="D2" s="3" t="s">
        <v>99</v>
      </c>
      <c r="F2" s="17"/>
      <c r="G2" s="3" t="s">
        <v>100</v>
      </c>
      <c r="I2" s="17"/>
      <c r="J2" s="3" t="s">
        <v>101</v>
      </c>
      <c r="L2" s="17"/>
      <c r="M2" s="3" t="s">
        <v>102</v>
      </c>
      <c r="O2" s="17"/>
      <c r="P2" s="3" t="s">
        <v>103</v>
      </c>
      <c r="R2" s="17"/>
      <c r="S2" s="3" t="s">
        <v>104</v>
      </c>
      <c r="Y2" s="3" t="s">
        <v>120</v>
      </c>
    </row>
    <row r="3" spans="1:38" x14ac:dyDescent="0.2">
      <c r="A3" s="3" t="s">
        <v>0</v>
      </c>
      <c r="B3" s="3">
        <f>VLOOKUP(A3,$X$5:$Y$34,2,FALSE)</f>
        <v>1</v>
      </c>
      <c r="C3" s="17"/>
      <c r="D3" s="3" t="s">
        <v>0</v>
      </c>
      <c r="E3" s="3">
        <f>VLOOKUP(D3,$X$6:$AL$34,4,FALSE)</f>
        <v>0.90388083271978403</v>
      </c>
      <c r="F3" s="17"/>
      <c r="G3" s="3" t="s">
        <v>0</v>
      </c>
      <c r="H3" s="3">
        <f>VLOOKUP(G3,$X$6:$AL$34,5,FALSE)</f>
        <v>0.97414252570855198</v>
      </c>
      <c r="I3" s="17"/>
      <c r="J3" s="3" t="s">
        <v>0</v>
      </c>
      <c r="K3" s="3">
        <f>VLOOKUP(J3,$X$6:$AL$34,3,FALSE)</f>
        <v>0.41375359617167901</v>
      </c>
      <c r="L3" s="17"/>
      <c r="M3" s="16" t="s">
        <v>0</v>
      </c>
      <c r="N3" s="3">
        <f>VLOOKUP(M3,$X$6:$AL$34,6,FALSE)</f>
        <v>0.63359111856301598</v>
      </c>
      <c r="O3" s="17"/>
      <c r="P3" s="3" t="s">
        <v>0</v>
      </c>
      <c r="Q3" s="3">
        <f>VLOOKUP(P3,$X$6:$AL$34,8,FALSE)</f>
        <v>0.80169514920661</v>
      </c>
      <c r="R3" s="17"/>
      <c r="S3" s="3" t="s">
        <v>0</v>
      </c>
      <c r="T3" s="3">
        <f>VLOOKUP(S3,$X$6:$AL$34,15,FALSE)</f>
        <v>0.969164848267699</v>
      </c>
    </row>
    <row r="4" spans="1:38" x14ac:dyDescent="0.2">
      <c r="A4" s="3" t="s">
        <v>3</v>
      </c>
      <c r="B4" s="3">
        <f t="shared" ref="B4:B36" si="0">VLOOKUP(A4,$X$5:$Y$34,2,FALSE)</f>
        <v>0.85901203009500193</v>
      </c>
      <c r="C4" s="17"/>
      <c r="D4" s="3" t="s">
        <v>1</v>
      </c>
      <c r="E4" s="3">
        <f t="shared" ref="E4:E36" si="1">VLOOKUP(D4,$X$6:$AL$34,4,FALSE)</f>
        <v>0.98132765031286795</v>
      </c>
      <c r="F4" s="17"/>
      <c r="G4" s="3" t="s">
        <v>1</v>
      </c>
      <c r="H4" s="3">
        <f t="shared" ref="H4:H36" si="2">VLOOKUP(G4,$X$6:$AL$34,5,FALSE)</f>
        <v>0.69934396898762397</v>
      </c>
      <c r="I4" s="17"/>
      <c r="J4" s="3" t="s">
        <v>3</v>
      </c>
      <c r="K4" s="3">
        <f t="shared" ref="K4:K36" si="3">VLOOKUP(J4,$X$6:$AL$34,3,FALSE)</f>
        <v>0.22286081556987297</v>
      </c>
      <c r="L4" s="17"/>
      <c r="M4" s="16" t="s">
        <v>1</v>
      </c>
      <c r="N4" s="3">
        <f t="shared" ref="N4:N36" si="4">VLOOKUP(M4,$X$6:$AL$34,6,FALSE)</f>
        <v>0.41522104085058698</v>
      </c>
      <c r="O4" s="17"/>
      <c r="P4" s="3" t="s">
        <v>3</v>
      </c>
      <c r="Q4" s="3">
        <f t="shared" ref="Q4:Q36" si="5">VLOOKUP(P4,$X$6:$AL$34,8,FALSE)</f>
        <v>0.54282999809760202</v>
      </c>
      <c r="R4" s="17"/>
      <c r="S4" s="3" t="s">
        <v>3</v>
      </c>
      <c r="T4" s="3">
        <f t="shared" ref="T4:T36" si="6">VLOOKUP(S4,$X$6:$AL$34,15,FALSE)</f>
        <v>0.90515527190701806</v>
      </c>
      <c r="Y4" s="3" t="s">
        <v>31</v>
      </c>
      <c r="AF4" s="3" t="s">
        <v>30</v>
      </c>
    </row>
    <row r="5" spans="1:38" x14ac:dyDescent="0.2">
      <c r="A5" s="3" t="s">
        <v>4</v>
      </c>
      <c r="B5" s="3">
        <f t="shared" si="0"/>
        <v>0.88418174326703292</v>
      </c>
      <c r="C5" s="17"/>
      <c r="D5" s="3" t="s">
        <v>3</v>
      </c>
      <c r="E5" s="3">
        <f t="shared" si="1"/>
        <v>0.637785603350844</v>
      </c>
      <c r="F5" s="17"/>
      <c r="G5" s="3" t="s">
        <v>3</v>
      </c>
      <c r="H5" s="3">
        <f t="shared" si="2"/>
        <v>0.58027253233727594</v>
      </c>
      <c r="I5" s="17"/>
      <c r="J5" s="3" t="s">
        <v>4</v>
      </c>
      <c r="K5" s="3">
        <f t="shared" si="3"/>
        <v>0.48515743209164902</v>
      </c>
      <c r="L5" s="17"/>
      <c r="M5" s="16" t="s">
        <v>3</v>
      </c>
      <c r="N5" s="3">
        <f t="shared" si="4"/>
        <v>0.29532754849210502</v>
      </c>
      <c r="O5" s="17"/>
      <c r="P5" s="3" t="s">
        <v>4</v>
      </c>
      <c r="Q5" s="3">
        <f t="shared" si="5"/>
        <v>0.71754558357899301</v>
      </c>
      <c r="R5" s="17"/>
      <c r="S5" s="3" t="s">
        <v>4</v>
      </c>
      <c r="T5" s="3">
        <f t="shared" si="6"/>
        <v>0.97423584573764699</v>
      </c>
      <c r="X5" s="3" t="s">
        <v>97</v>
      </c>
      <c r="Y5" s="3" t="s">
        <v>54</v>
      </c>
      <c r="Z5" s="3" t="s">
        <v>57</v>
      </c>
      <c r="AA5" s="3" t="s">
        <v>58</v>
      </c>
      <c r="AB5" s="3" t="s">
        <v>55</v>
      </c>
      <c r="AC5" s="3" t="s">
        <v>56</v>
      </c>
      <c r="AD5" s="3" t="s">
        <v>53</v>
      </c>
      <c r="AE5" s="3" t="s">
        <v>59</v>
      </c>
      <c r="AF5" s="3" t="s">
        <v>54</v>
      </c>
      <c r="AG5" s="3" t="s">
        <v>57</v>
      </c>
      <c r="AH5" s="3" t="s">
        <v>58</v>
      </c>
      <c r="AI5" s="3" t="s">
        <v>55</v>
      </c>
      <c r="AJ5" s="3" t="s">
        <v>56</v>
      </c>
      <c r="AK5" s="3" t="s">
        <v>53</v>
      </c>
      <c r="AL5" s="3" t="s">
        <v>59</v>
      </c>
    </row>
    <row r="6" spans="1:38" x14ac:dyDescent="0.2">
      <c r="A6" s="3" t="s">
        <v>6</v>
      </c>
      <c r="B6" s="3">
        <f t="shared" si="0"/>
        <v>0.81240704057199598</v>
      </c>
      <c r="C6" s="17"/>
      <c r="D6" s="3" t="s">
        <v>4</v>
      </c>
      <c r="E6" s="3">
        <f t="shared" si="1"/>
        <v>0.87986769930174602</v>
      </c>
      <c r="F6" s="17"/>
      <c r="G6" s="3" t="s">
        <v>4</v>
      </c>
      <c r="H6" s="3">
        <f t="shared" si="2"/>
        <v>0.92849846782431</v>
      </c>
      <c r="I6" s="17"/>
      <c r="J6" s="3" t="s">
        <v>6</v>
      </c>
      <c r="K6" s="3">
        <f t="shared" si="3"/>
        <v>0.47487508427479497</v>
      </c>
      <c r="L6" s="17"/>
      <c r="M6" s="16" t="s">
        <v>4</v>
      </c>
      <c r="N6" s="3">
        <f t="shared" si="4"/>
        <v>0.30093504818543299</v>
      </c>
      <c r="O6" s="17"/>
      <c r="P6" s="3" t="s">
        <v>6</v>
      </c>
      <c r="Q6" s="3">
        <f t="shared" si="5"/>
        <v>0.70902134794510308</v>
      </c>
      <c r="R6" s="17"/>
      <c r="S6" s="3" t="s">
        <v>6</v>
      </c>
      <c r="T6" s="3">
        <f t="shared" si="6"/>
        <v>0.79004418732833404</v>
      </c>
      <c r="X6" s="3" t="s">
        <v>18</v>
      </c>
      <c r="Y6" s="3">
        <f>Y41/100</f>
        <v>0.82781186695539299</v>
      </c>
      <c r="Z6" s="3">
        <f t="shared" ref="Z6:AL6" si="7">Z41/100</f>
        <v>0.34786410854356498</v>
      </c>
      <c r="AA6" s="3">
        <f t="shared" si="7"/>
        <v>0.84518843455290804</v>
      </c>
      <c r="AB6" s="3">
        <f t="shared" si="7"/>
        <v>0.62138686715188296</v>
      </c>
      <c r="AC6" s="3">
        <f t="shared" si="7"/>
        <v>0.21140726116046898</v>
      </c>
      <c r="AD6" s="3">
        <f t="shared" si="7"/>
        <v>0.28676854267610802</v>
      </c>
      <c r="AE6" s="3">
        <f t="shared" si="7"/>
        <v>0.65823146456460191</v>
      </c>
      <c r="AF6" s="3">
        <f t="shared" si="7"/>
        <v>0.860889194445567</v>
      </c>
      <c r="AG6" s="3">
        <f t="shared" si="7"/>
        <v>1</v>
      </c>
      <c r="AH6" s="3">
        <f t="shared" si="7"/>
        <v>0.96908031826095897</v>
      </c>
      <c r="AI6" s="3">
        <f t="shared" si="7"/>
        <v>0.62138686715188296</v>
      </c>
      <c r="AJ6" s="3">
        <f t="shared" si="7"/>
        <v>1</v>
      </c>
      <c r="AK6" s="3">
        <f t="shared" si="7"/>
        <v>1</v>
      </c>
      <c r="AL6" s="3">
        <f t="shared" si="7"/>
        <v>0.93748026677293794</v>
      </c>
    </row>
    <row r="7" spans="1:38" x14ac:dyDescent="0.2">
      <c r="A7" s="3" t="s">
        <v>7</v>
      </c>
      <c r="B7" s="3">
        <f t="shared" si="0"/>
        <v>0.36851994192501403</v>
      </c>
      <c r="C7" s="17"/>
      <c r="D7" s="3" t="s">
        <v>6</v>
      </c>
      <c r="E7" s="3">
        <f t="shared" si="1"/>
        <v>0.91481184612715793</v>
      </c>
      <c r="F7" s="17"/>
      <c r="G7" s="3" t="s">
        <v>6</v>
      </c>
      <c r="H7" s="3">
        <f t="shared" si="2"/>
        <v>0.66616021375805501</v>
      </c>
      <c r="I7" s="17"/>
      <c r="J7" s="3" t="s">
        <v>7</v>
      </c>
      <c r="K7" s="3">
        <f t="shared" si="3"/>
        <v>0.32983587620926896</v>
      </c>
      <c r="L7" s="17"/>
      <c r="M7" s="16" t="s">
        <v>6</v>
      </c>
      <c r="N7" s="3">
        <f t="shared" si="4"/>
        <v>0.92797298004922202</v>
      </c>
      <c r="O7" s="17"/>
      <c r="P7" s="3" t="s">
        <v>7</v>
      </c>
      <c r="Q7" s="3">
        <f t="shared" si="5"/>
        <v>0.62421919200083098</v>
      </c>
      <c r="R7" s="17"/>
      <c r="S7" s="3" t="s">
        <v>7</v>
      </c>
      <c r="T7" s="3">
        <f t="shared" si="6"/>
        <v>0.62421919200083098</v>
      </c>
      <c r="X7" s="3" t="s">
        <v>0</v>
      </c>
      <c r="Y7" s="3">
        <f t="shared" ref="Y7:AL34" si="8">Y42/100</f>
        <v>1</v>
      </c>
      <c r="Z7" s="3">
        <f t="shared" si="8"/>
        <v>0.41375359617167901</v>
      </c>
      <c r="AA7" s="3">
        <f t="shared" si="8"/>
        <v>0.90388083271978403</v>
      </c>
      <c r="AB7" s="3">
        <f t="shared" si="8"/>
        <v>0.97414252570855198</v>
      </c>
      <c r="AC7" s="3">
        <f t="shared" si="8"/>
        <v>0.63359111856301598</v>
      </c>
      <c r="AD7" s="3">
        <f t="shared" si="8"/>
        <v>8.9718647111643207E-2</v>
      </c>
      <c r="AE7" s="3">
        <f t="shared" si="8"/>
        <v>0.80169514920661</v>
      </c>
      <c r="AF7" s="3">
        <f t="shared" si="8"/>
        <v>1</v>
      </c>
      <c r="AG7" s="3">
        <f t="shared" si="8"/>
        <v>0.92338927905659207</v>
      </c>
      <c r="AH7" s="3">
        <f t="shared" si="8"/>
        <v>0.96774940969697498</v>
      </c>
      <c r="AI7" s="3">
        <f t="shared" si="8"/>
        <v>0.97414252570855198</v>
      </c>
      <c r="AJ7" s="3">
        <f t="shared" si="8"/>
        <v>1</v>
      </c>
      <c r="AK7" s="3">
        <f t="shared" si="8"/>
        <v>0.71303501945525194</v>
      </c>
      <c r="AL7" s="3">
        <f t="shared" si="8"/>
        <v>0.969164848267699</v>
      </c>
    </row>
    <row r="8" spans="1:38" x14ac:dyDescent="0.2">
      <c r="A8" s="3" t="s">
        <v>8</v>
      </c>
      <c r="B8" s="3">
        <f t="shared" si="0"/>
        <v>0.66641728002762401</v>
      </c>
      <c r="C8" s="17"/>
      <c r="D8" s="3" t="s">
        <v>7</v>
      </c>
      <c r="E8" s="3">
        <f t="shared" si="1"/>
        <v>0.91854785478547796</v>
      </c>
      <c r="F8" s="17"/>
      <c r="G8" s="3" t="s">
        <v>7</v>
      </c>
      <c r="H8" s="3">
        <f t="shared" si="2"/>
        <v>0.441078004686976</v>
      </c>
      <c r="I8" s="17"/>
      <c r="J8" s="3" t="s">
        <v>8</v>
      </c>
      <c r="K8" s="3">
        <f t="shared" si="3"/>
        <v>0.32393416251277501</v>
      </c>
      <c r="L8" s="17"/>
      <c r="M8" s="16" t="s">
        <v>7</v>
      </c>
      <c r="N8" s="3">
        <f t="shared" si="4"/>
        <v>0.6593023255813949</v>
      </c>
      <c r="O8" s="17"/>
      <c r="P8" s="3" t="s">
        <v>8</v>
      </c>
      <c r="Q8" s="3">
        <f t="shared" si="5"/>
        <v>0.64397892719314698</v>
      </c>
      <c r="R8" s="17"/>
      <c r="S8" s="3" t="s">
        <v>8</v>
      </c>
      <c r="T8" s="3">
        <f t="shared" si="6"/>
        <v>0.72053722756669603</v>
      </c>
      <c r="X8" s="3" t="s">
        <v>1</v>
      </c>
      <c r="Y8" s="3">
        <f t="shared" si="8"/>
        <v>0.59453109234006907</v>
      </c>
      <c r="Z8" s="3">
        <f t="shared" si="8"/>
        <v>0.39171045565114804</v>
      </c>
      <c r="AA8" s="3">
        <f t="shared" si="8"/>
        <v>0.98132765031286795</v>
      </c>
      <c r="AB8" s="3">
        <f t="shared" si="8"/>
        <v>0.69934396898762397</v>
      </c>
      <c r="AC8" s="3">
        <f t="shared" si="8"/>
        <v>0.41522104085058698</v>
      </c>
      <c r="AD8" s="3">
        <f t="shared" si="8"/>
        <v>0</v>
      </c>
      <c r="AE8" s="3">
        <f t="shared" si="8"/>
        <v>0.65134646372509397</v>
      </c>
      <c r="AF8" s="3">
        <f t="shared" si="8"/>
        <v>0.59458875082884</v>
      </c>
      <c r="AG8" s="3">
        <f t="shared" si="8"/>
        <v>0.39823931425923703</v>
      </c>
      <c r="AH8" s="3">
        <f t="shared" si="8"/>
        <v>0.98166319035095595</v>
      </c>
      <c r="AI8" s="3">
        <f t="shared" si="8"/>
        <v>0.69934396898762397</v>
      </c>
      <c r="AJ8" s="3">
        <f t="shared" si="8"/>
        <v>0.44856370080208896</v>
      </c>
      <c r="AK8" s="3">
        <f t="shared" si="8"/>
        <v>0</v>
      </c>
      <c r="AL8" s="3">
        <f t="shared" si="8"/>
        <v>0.65571972959486902</v>
      </c>
    </row>
    <row r="9" spans="1:38" x14ac:dyDescent="0.2">
      <c r="A9" s="3" t="s">
        <v>9</v>
      </c>
      <c r="B9" s="3">
        <f t="shared" si="0"/>
        <v>0.70663406524564709</v>
      </c>
      <c r="C9" s="17"/>
      <c r="D9" s="3" t="s">
        <v>8</v>
      </c>
      <c r="E9" s="3">
        <f t="shared" si="1"/>
        <v>0.76634388742304294</v>
      </c>
      <c r="F9" s="17"/>
      <c r="G9" s="3" t="s">
        <v>8</v>
      </c>
      <c r="H9" s="3">
        <f t="shared" si="2"/>
        <v>0.75233575803352903</v>
      </c>
      <c r="I9" s="17"/>
      <c r="J9" s="3" t="s">
        <v>9</v>
      </c>
      <c r="K9" s="3">
        <f t="shared" si="3"/>
        <v>0.23319433090583502</v>
      </c>
      <c r="L9" s="17"/>
      <c r="M9" s="16" t="s">
        <v>8</v>
      </c>
      <c r="N9" s="3">
        <f t="shared" si="4"/>
        <v>0.53154903902650608</v>
      </c>
      <c r="O9" s="17"/>
      <c r="P9" s="3" t="s">
        <v>9</v>
      </c>
      <c r="Q9" s="3">
        <f t="shared" si="5"/>
        <v>0.61275978741233406</v>
      </c>
      <c r="R9" s="17"/>
      <c r="S9" s="3" t="s">
        <v>9</v>
      </c>
      <c r="T9" s="3">
        <f t="shared" si="6"/>
        <v>0.71188774397057397</v>
      </c>
      <c r="X9" s="3" t="s">
        <v>11</v>
      </c>
      <c r="Y9" s="3">
        <f t="shared" si="8"/>
        <v>0.33787311315401197</v>
      </c>
      <c r="Z9" s="3">
        <f t="shared" si="8"/>
        <v>0.38020284510010499</v>
      </c>
      <c r="AA9" s="3">
        <f t="shared" si="8"/>
        <v>0.88349085059320298</v>
      </c>
      <c r="AB9" s="3">
        <f t="shared" si="8"/>
        <v>0.88823751891074099</v>
      </c>
      <c r="AC9" s="3">
        <f t="shared" si="8"/>
        <v>9.8396010243968102E-2</v>
      </c>
      <c r="AD9" s="3">
        <f t="shared" si="8"/>
        <v>2.5695517774343101E-2</v>
      </c>
      <c r="AE9" s="3">
        <f t="shared" si="8"/>
        <v>0.51956216745638795</v>
      </c>
      <c r="AF9" s="3">
        <f t="shared" si="8"/>
        <v>0.33787311315401197</v>
      </c>
      <c r="AG9" s="3">
        <f t="shared" si="8"/>
        <v>0.38092729188619501</v>
      </c>
      <c r="AH9" s="3">
        <f t="shared" si="8"/>
        <v>0.88357128493866799</v>
      </c>
      <c r="AI9" s="3">
        <f t="shared" si="8"/>
        <v>0.88823751891074099</v>
      </c>
      <c r="AJ9" s="3">
        <f t="shared" si="8"/>
        <v>0.10405715055937399</v>
      </c>
      <c r="AK9" s="3">
        <f t="shared" si="8"/>
        <v>2.5695517774343101E-2</v>
      </c>
      <c r="AL9" s="3">
        <f t="shared" si="8"/>
        <v>0.520290123620192</v>
      </c>
    </row>
    <row r="10" spans="1:38" x14ac:dyDescent="0.2">
      <c r="A10" s="3" t="s">
        <v>10</v>
      </c>
      <c r="B10" s="3">
        <f t="shared" si="0"/>
        <v>0.69213656988376993</v>
      </c>
      <c r="C10" s="17"/>
      <c r="D10" s="3" t="s">
        <v>9</v>
      </c>
      <c r="E10" s="3">
        <f t="shared" si="1"/>
        <v>0.87984000190103206</v>
      </c>
      <c r="F10" s="17"/>
      <c r="G10" s="3" t="s">
        <v>9</v>
      </c>
      <c r="H10" s="3">
        <f t="shared" si="2"/>
        <v>0.73592681284521599</v>
      </c>
      <c r="I10" s="17"/>
      <c r="J10" s="3" t="s">
        <v>10</v>
      </c>
      <c r="K10" s="3">
        <f t="shared" si="3"/>
        <v>0.36112385542168601</v>
      </c>
      <c r="L10" s="17"/>
      <c r="M10" s="16" t="s">
        <v>9</v>
      </c>
      <c r="N10" s="3">
        <f t="shared" si="4"/>
        <v>0.25182479940852098</v>
      </c>
      <c r="O10" s="17"/>
      <c r="P10" s="3" t="s">
        <v>10</v>
      </c>
      <c r="Q10" s="3">
        <f t="shared" si="5"/>
        <v>0.64525670879984798</v>
      </c>
      <c r="R10" s="17"/>
      <c r="S10" s="3" t="s">
        <v>10</v>
      </c>
      <c r="T10" s="3">
        <f t="shared" si="6"/>
        <v>0.74022281034912296</v>
      </c>
      <c r="X10" s="3" t="s">
        <v>2</v>
      </c>
      <c r="Y10" s="3">
        <f t="shared" si="8"/>
        <v>0.74448295411999998</v>
      </c>
      <c r="Z10" s="3">
        <f t="shared" si="8"/>
        <v>0.57032003590972902</v>
      </c>
      <c r="AA10" s="3">
        <f t="shared" si="8"/>
        <v>0.905136535581474</v>
      </c>
      <c r="AB10" s="3">
        <f t="shared" si="8"/>
        <v>0.67957567957567899</v>
      </c>
      <c r="AC10" s="3">
        <f t="shared" si="8"/>
        <v>0.276039683546981</v>
      </c>
      <c r="AD10" s="3">
        <f t="shared" si="8"/>
        <v>1.9077678414869299E-2</v>
      </c>
      <c r="AE10" s="3">
        <f t="shared" si="8"/>
        <v>0.697306509146147</v>
      </c>
      <c r="AF10" s="3">
        <f t="shared" si="8"/>
        <v>0.74448295411999998</v>
      </c>
      <c r="AG10" s="3">
        <f t="shared" si="8"/>
        <v>0.706853409991691</v>
      </c>
      <c r="AH10" s="3">
        <f t="shared" si="8"/>
        <v>0.95336246733103491</v>
      </c>
      <c r="AI10" s="3">
        <f t="shared" si="8"/>
        <v>0.67957567957567899</v>
      </c>
      <c r="AJ10" s="3">
        <f t="shared" si="8"/>
        <v>0.32836231332233295</v>
      </c>
      <c r="AK10" s="3">
        <f t="shared" si="8"/>
        <v>3.46133613887427E-2</v>
      </c>
      <c r="AL10" s="3">
        <f t="shared" si="8"/>
        <v>0.75236534661425292</v>
      </c>
    </row>
    <row r="11" spans="1:38" x14ac:dyDescent="0.2">
      <c r="A11" s="3" t="s">
        <v>14</v>
      </c>
      <c r="B11" s="3">
        <f t="shared" si="0"/>
        <v>0.95539182853315396</v>
      </c>
      <c r="C11" s="17"/>
      <c r="D11" s="3" t="s">
        <v>10</v>
      </c>
      <c r="E11" s="3">
        <f t="shared" si="1"/>
        <v>0.79474316211408702</v>
      </c>
      <c r="F11" s="17"/>
      <c r="G11" s="3" t="s">
        <v>10</v>
      </c>
      <c r="H11" s="3">
        <f t="shared" si="2"/>
        <v>0.70951232839163692</v>
      </c>
      <c r="I11" s="17"/>
      <c r="J11" s="3" t="s">
        <v>14</v>
      </c>
      <c r="K11" s="3">
        <f t="shared" si="3"/>
        <v>0.33239495798319296</v>
      </c>
      <c r="L11" s="17"/>
      <c r="M11" s="16" t="s">
        <v>10</v>
      </c>
      <c r="N11" s="3">
        <f t="shared" si="4"/>
        <v>0.55182811273542498</v>
      </c>
      <c r="O11" s="17"/>
      <c r="P11" s="3" t="s">
        <v>14</v>
      </c>
      <c r="Q11" s="3">
        <f t="shared" si="5"/>
        <v>0.68221371388792207</v>
      </c>
      <c r="R11" s="17"/>
      <c r="S11" s="3" t="s">
        <v>14</v>
      </c>
      <c r="T11" s="3">
        <f t="shared" si="6"/>
        <v>0.92961882067346702</v>
      </c>
      <c r="X11" s="3" t="s">
        <v>4</v>
      </c>
      <c r="Y11" s="3">
        <f t="shared" si="8"/>
        <v>0.88418174326703292</v>
      </c>
      <c r="Z11" s="3">
        <f t="shared" si="8"/>
        <v>0.48515743209164902</v>
      </c>
      <c r="AA11" s="3">
        <f t="shared" si="8"/>
        <v>0.87986769930174602</v>
      </c>
      <c r="AB11" s="3">
        <f t="shared" si="8"/>
        <v>0.92849846782431</v>
      </c>
      <c r="AC11" s="3">
        <f t="shared" si="8"/>
        <v>0.30093504818543299</v>
      </c>
      <c r="AD11" s="3">
        <f t="shared" si="8"/>
        <v>0</v>
      </c>
      <c r="AE11" s="3">
        <f t="shared" si="8"/>
        <v>0.71754558357899301</v>
      </c>
      <c r="AF11" s="3">
        <f t="shared" si="8"/>
        <v>0.88418174326703292</v>
      </c>
      <c r="AG11" s="3">
        <f t="shared" si="8"/>
        <v>0.99502233590316291</v>
      </c>
      <c r="AH11" s="3">
        <f t="shared" si="8"/>
        <v>0.99787774435476095</v>
      </c>
      <c r="AI11" s="3">
        <f t="shared" si="8"/>
        <v>0.93570877312450307</v>
      </c>
      <c r="AJ11" s="3">
        <f t="shared" si="8"/>
        <v>0.98956292766811105</v>
      </c>
      <c r="AK11" s="3">
        <f t="shared" si="8"/>
        <v>0.98299065420560694</v>
      </c>
      <c r="AL11" s="3">
        <f t="shared" si="8"/>
        <v>0.97423584573764699</v>
      </c>
    </row>
    <row r="12" spans="1:38" x14ac:dyDescent="0.2">
      <c r="A12" s="3" t="s">
        <v>17</v>
      </c>
      <c r="B12" s="3">
        <f t="shared" si="0"/>
        <v>0.82751937984496093</v>
      </c>
      <c r="C12" s="17"/>
      <c r="D12" s="3" t="s">
        <v>14</v>
      </c>
      <c r="E12" s="3">
        <f t="shared" si="1"/>
        <v>0.7782874617736999</v>
      </c>
      <c r="F12" s="17"/>
      <c r="G12" s="3" t="s">
        <v>14</v>
      </c>
      <c r="H12" s="3">
        <f t="shared" si="2"/>
        <v>0.82385874246339297</v>
      </c>
      <c r="I12" s="17"/>
      <c r="J12" s="3" t="s">
        <v>17</v>
      </c>
      <c r="K12" s="3">
        <f t="shared" si="3"/>
        <v>0.50675675675675602</v>
      </c>
      <c r="L12" s="17"/>
      <c r="M12" s="16" t="s">
        <v>14</v>
      </c>
      <c r="N12" s="3">
        <f t="shared" si="4"/>
        <v>0.34405822081777204</v>
      </c>
      <c r="O12" s="17"/>
      <c r="P12" s="3" t="s">
        <v>17</v>
      </c>
      <c r="Q12" s="3">
        <f t="shared" si="5"/>
        <v>0.71943231441047995</v>
      </c>
      <c r="R12" s="17"/>
      <c r="S12" s="3" t="s">
        <v>17</v>
      </c>
      <c r="T12" s="3">
        <f t="shared" si="6"/>
        <v>0.95171761280931511</v>
      </c>
      <c r="X12" s="3" t="s">
        <v>3</v>
      </c>
      <c r="Y12" s="3">
        <f t="shared" si="8"/>
        <v>0.85901203009500193</v>
      </c>
      <c r="Z12" s="3">
        <f t="shared" si="8"/>
        <v>0.22286081556987297</v>
      </c>
      <c r="AA12" s="3">
        <f t="shared" si="8"/>
        <v>0.637785603350844</v>
      </c>
      <c r="AB12" s="3">
        <f t="shared" si="8"/>
        <v>0.58027253233727594</v>
      </c>
      <c r="AC12" s="3">
        <f t="shared" si="8"/>
        <v>0.29532754849210502</v>
      </c>
      <c r="AD12" s="3">
        <f t="shared" si="8"/>
        <v>0</v>
      </c>
      <c r="AE12" s="3">
        <f t="shared" si="8"/>
        <v>0.54282999809760202</v>
      </c>
      <c r="AF12" s="3">
        <f t="shared" si="8"/>
        <v>0.85901203009500193</v>
      </c>
      <c r="AG12" s="3">
        <f t="shared" si="8"/>
        <v>0.97668662123328698</v>
      </c>
      <c r="AH12" s="3">
        <f t="shared" si="8"/>
        <v>0.99637780569029299</v>
      </c>
      <c r="AI12" s="3">
        <f t="shared" si="8"/>
        <v>0.80680639136750298</v>
      </c>
      <c r="AJ12" s="3">
        <f t="shared" si="8"/>
        <v>0.50266952798598297</v>
      </c>
      <c r="AK12" s="3">
        <f t="shared" si="8"/>
        <v>0.97006390850992208</v>
      </c>
      <c r="AL12" s="3">
        <f t="shared" si="8"/>
        <v>0.90515527190701806</v>
      </c>
    </row>
    <row r="13" spans="1:38" x14ac:dyDescent="0.2">
      <c r="A13" s="3" t="s">
        <v>18</v>
      </c>
      <c r="B13" s="3">
        <f t="shared" si="0"/>
        <v>0.82781186695539299</v>
      </c>
      <c r="C13" s="17"/>
      <c r="D13" s="3" t="s">
        <v>17</v>
      </c>
      <c r="E13" s="3">
        <f t="shared" si="1"/>
        <v>0.88636363636363602</v>
      </c>
      <c r="F13" s="17"/>
      <c r="G13" s="3" t="s">
        <v>17</v>
      </c>
      <c r="H13" s="3">
        <f t="shared" si="2"/>
        <v>0.91191709844559499</v>
      </c>
      <c r="I13" s="17"/>
      <c r="J13" s="3" t="s">
        <v>18</v>
      </c>
      <c r="K13" s="3">
        <f t="shared" si="3"/>
        <v>0.34786410854356498</v>
      </c>
      <c r="L13" s="17"/>
      <c r="M13" s="16" t="s">
        <v>17</v>
      </c>
      <c r="N13" s="3">
        <f t="shared" si="4"/>
        <v>0.30542986425339302</v>
      </c>
      <c r="O13" s="17"/>
      <c r="P13" s="3" t="s">
        <v>18</v>
      </c>
      <c r="Q13" s="3">
        <f t="shared" si="5"/>
        <v>0.65823146456460191</v>
      </c>
      <c r="R13" s="17"/>
      <c r="S13" s="3" t="s">
        <v>18</v>
      </c>
      <c r="T13" s="3">
        <f t="shared" si="6"/>
        <v>0.93748026677293794</v>
      </c>
      <c r="X13" s="3" t="s">
        <v>5</v>
      </c>
      <c r="Y13" s="3">
        <f t="shared" si="8"/>
        <v>0.65401522461670392</v>
      </c>
      <c r="Z13" s="3">
        <f t="shared" si="8"/>
        <v>0.39622351267161399</v>
      </c>
      <c r="AA13" s="3">
        <f t="shared" si="8"/>
        <v>0.79148350281173707</v>
      </c>
      <c r="AB13" s="3">
        <f t="shared" si="8"/>
        <v>0.62869269377168402</v>
      </c>
      <c r="AC13" s="3">
        <f t="shared" si="8"/>
        <v>0.72411786104037801</v>
      </c>
      <c r="AD13" s="3">
        <f t="shared" si="8"/>
        <v>0</v>
      </c>
      <c r="AE13" s="3">
        <f t="shared" si="8"/>
        <v>0.62858948655383307</v>
      </c>
      <c r="AF13" s="3">
        <f t="shared" si="8"/>
        <v>0.65401522461670392</v>
      </c>
      <c r="AG13" s="3">
        <f t="shared" si="8"/>
        <v>0.47479137022651202</v>
      </c>
      <c r="AH13" s="3">
        <f t="shared" si="8"/>
        <v>0.81770980210009403</v>
      </c>
      <c r="AI13" s="3">
        <f t="shared" si="8"/>
        <v>0.62869269377168402</v>
      </c>
      <c r="AJ13" s="3">
        <f t="shared" si="8"/>
        <v>0.89479810840305507</v>
      </c>
      <c r="AK13" s="3">
        <f t="shared" si="8"/>
        <v>0</v>
      </c>
      <c r="AL13" s="3">
        <f t="shared" si="8"/>
        <v>0.67010138372990502</v>
      </c>
    </row>
    <row r="14" spans="1:38" x14ac:dyDescent="0.2">
      <c r="A14" s="3" t="s">
        <v>20</v>
      </c>
      <c r="B14" s="3">
        <f t="shared" si="0"/>
        <v>0.59655679025536901</v>
      </c>
      <c r="C14" s="17"/>
      <c r="D14" s="3" t="s">
        <v>18</v>
      </c>
      <c r="E14" s="3">
        <f t="shared" si="1"/>
        <v>0.84518843455290804</v>
      </c>
      <c r="F14" s="17"/>
      <c r="G14" s="3" t="s">
        <v>18</v>
      </c>
      <c r="H14" s="3">
        <f t="shared" si="2"/>
        <v>0.62138686715188296</v>
      </c>
      <c r="I14" s="17"/>
      <c r="J14" s="3" t="s">
        <v>20</v>
      </c>
      <c r="K14" s="3">
        <f t="shared" si="3"/>
        <v>0.26084287192080902</v>
      </c>
      <c r="L14" s="17"/>
      <c r="M14" s="16" t="s">
        <v>18</v>
      </c>
      <c r="N14" s="3">
        <f t="shared" si="4"/>
        <v>0.21140726116046898</v>
      </c>
      <c r="O14" s="17"/>
      <c r="P14" s="3" t="s">
        <v>20</v>
      </c>
      <c r="Q14" s="3">
        <f t="shared" si="5"/>
        <v>0.58408660410591606</v>
      </c>
      <c r="R14" s="17"/>
      <c r="S14" s="3" t="s">
        <v>20</v>
      </c>
      <c r="T14" s="3">
        <f t="shared" si="6"/>
        <v>0.62881345324356597</v>
      </c>
      <c r="X14" s="3" t="s">
        <v>7</v>
      </c>
      <c r="Y14" s="3">
        <f t="shared" si="8"/>
        <v>0.36851994192501403</v>
      </c>
      <c r="Z14" s="3">
        <f t="shared" si="8"/>
        <v>0.32983587620926896</v>
      </c>
      <c r="AA14" s="3">
        <f t="shared" si="8"/>
        <v>0.91854785478547796</v>
      </c>
      <c r="AB14" s="3">
        <f t="shared" si="8"/>
        <v>0.441078004686976</v>
      </c>
      <c r="AC14" s="3">
        <f t="shared" si="8"/>
        <v>0.6593023255813949</v>
      </c>
      <c r="AD14" s="3">
        <f t="shared" si="8"/>
        <v>0</v>
      </c>
      <c r="AE14" s="3">
        <f t="shared" si="8"/>
        <v>0.62421919200083098</v>
      </c>
      <c r="AF14" s="3">
        <f t="shared" si="8"/>
        <v>0.36851994192501403</v>
      </c>
      <c r="AG14" s="3">
        <f t="shared" si="8"/>
        <v>0.32983587620926896</v>
      </c>
      <c r="AH14" s="3">
        <f t="shared" si="8"/>
        <v>0.91854785478547796</v>
      </c>
      <c r="AI14" s="3">
        <f t="shared" si="8"/>
        <v>0.441078004686976</v>
      </c>
      <c r="AJ14" s="3">
        <f t="shared" si="8"/>
        <v>0.6593023255813949</v>
      </c>
      <c r="AK14" s="3">
        <f t="shared" si="8"/>
        <v>0</v>
      </c>
      <c r="AL14" s="3">
        <f t="shared" si="8"/>
        <v>0.62421919200083098</v>
      </c>
    </row>
    <row r="15" spans="1:38" x14ac:dyDescent="0.2">
      <c r="A15" s="3" t="s">
        <v>24</v>
      </c>
      <c r="B15" s="3">
        <f t="shared" si="0"/>
        <v>0.87877738983867004</v>
      </c>
      <c r="C15" s="17"/>
      <c r="D15" s="3" t="s">
        <v>20</v>
      </c>
      <c r="E15" s="3">
        <f t="shared" si="1"/>
        <v>0.71250183698620706</v>
      </c>
      <c r="F15" s="17"/>
      <c r="G15" s="3" t="s">
        <v>20</v>
      </c>
      <c r="H15" s="3">
        <f t="shared" si="2"/>
        <v>0.70967741935483797</v>
      </c>
      <c r="I15" s="17"/>
      <c r="J15" s="3" t="s">
        <v>24</v>
      </c>
      <c r="K15" s="3">
        <f t="shared" si="3"/>
        <v>0.25415364650034999</v>
      </c>
      <c r="L15" s="17"/>
      <c r="M15" s="16" t="s">
        <v>20</v>
      </c>
      <c r="N15" s="3">
        <f t="shared" si="4"/>
        <v>0.78041172800998093</v>
      </c>
      <c r="O15" s="17"/>
      <c r="P15" s="3" t="s">
        <v>24</v>
      </c>
      <c r="Q15" s="3">
        <f t="shared" si="5"/>
        <v>0.58673445662114598</v>
      </c>
      <c r="R15" s="17"/>
      <c r="S15" s="3" t="s">
        <v>24</v>
      </c>
      <c r="T15" s="3">
        <f t="shared" si="6"/>
        <v>0.89608718750132099</v>
      </c>
      <c r="X15" s="3" t="s">
        <v>8</v>
      </c>
      <c r="Y15" s="3">
        <f t="shared" si="8"/>
        <v>0.66641728002762401</v>
      </c>
      <c r="Z15" s="3">
        <f t="shared" si="8"/>
        <v>0.32393416251277501</v>
      </c>
      <c r="AA15" s="3">
        <f t="shared" si="8"/>
        <v>0.76634388742304294</v>
      </c>
      <c r="AB15" s="3">
        <f t="shared" si="8"/>
        <v>0.75233575803352903</v>
      </c>
      <c r="AC15" s="3">
        <f t="shared" si="8"/>
        <v>0.53154903902650608</v>
      </c>
      <c r="AD15" s="3">
        <f t="shared" si="8"/>
        <v>0</v>
      </c>
      <c r="AE15" s="3">
        <f t="shared" si="8"/>
        <v>0.64397892719314698</v>
      </c>
      <c r="AF15" s="3">
        <f t="shared" si="8"/>
        <v>0.66641728002762401</v>
      </c>
      <c r="AG15" s="3">
        <f t="shared" si="8"/>
        <v>0.55475646697241199</v>
      </c>
      <c r="AH15" s="3">
        <f t="shared" si="8"/>
        <v>0.82165112870126</v>
      </c>
      <c r="AI15" s="3">
        <f t="shared" si="8"/>
        <v>0.75233575803352903</v>
      </c>
      <c r="AJ15" s="3">
        <f t="shared" si="8"/>
        <v>0.62574665678390995</v>
      </c>
      <c r="AK15" s="3">
        <f t="shared" si="8"/>
        <v>2.4865029275340199E-2</v>
      </c>
      <c r="AL15" s="3">
        <f t="shared" si="8"/>
        <v>0.72053722756669603</v>
      </c>
    </row>
    <row r="16" spans="1:38" x14ac:dyDescent="0.2">
      <c r="A16" s="3" t="s">
        <v>25</v>
      </c>
      <c r="B16" s="3">
        <f t="shared" si="0"/>
        <v>0.91871921182265992</v>
      </c>
      <c r="C16" s="17"/>
      <c r="D16" s="3" t="s">
        <v>21</v>
      </c>
      <c r="E16" s="3">
        <f t="shared" si="1"/>
        <v>0.65503241214602492</v>
      </c>
      <c r="F16" s="17"/>
      <c r="G16" s="3" t="s">
        <v>21</v>
      </c>
      <c r="H16" s="3">
        <f t="shared" si="2"/>
        <v>0.62303096143400305</v>
      </c>
      <c r="I16" s="17"/>
      <c r="J16" s="3" t="s">
        <v>25</v>
      </c>
      <c r="K16" s="3">
        <f t="shared" si="3"/>
        <v>0.34130560969509299</v>
      </c>
      <c r="L16" s="17"/>
      <c r="M16" s="16" t="s">
        <v>21</v>
      </c>
      <c r="N16" s="3">
        <f t="shared" si="4"/>
        <v>0.32539682539682502</v>
      </c>
      <c r="O16" s="17"/>
      <c r="P16" s="3" t="s">
        <v>25</v>
      </c>
      <c r="Q16" s="3">
        <f t="shared" si="5"/>
        <v>0.56962387037928008</v>
      </c>
      <c r="R16" s="17"/>
      <c r="S16" s="3" t="s">
        <v>25</v>
      </c>
      <c r="T16" s="3">
        <f t="shared" si="6"/>
        <v>0.80255762890284299</v>
      </c>
      <c r="X16" s="3" t="s">
        <v>24</v>
      </c>
      <c r="Y16" s="3">
        <f t="shared" si="8"/>
        <v>0.87877738983867004</v>
      </c>
      <c r="Z16" s="3">
        <f t="shared" si="8"/>
        <v>0.25415364650034999</v>
      </c>
      <c r="AA16" s="3">
        <f t="shared" si="8"/>
        <v>0.96794758695319705</v>
      </c>
      <c r="AB16" s="3">
        <f t="shared" si="8"/>
        <v>0.79862590047963811</v>
      </c>
      <c r="AC16" s="3">
        <f t="shared" si="8"/>
        <v>0.17695221688108401</v>
      </c>
      <c r="AD16" s="3">
        <f t="shared" si="8"/>
        <v>0</v>
      </c>
      <c r="AE16" s="3">
        <f t="shared" si="8"/>
        <v>0.58673445662114598</v>
      </c>
      <c r="AF16" s="3">
        <f t="shared" si="8"/>
        <v>0.87877738983867004</v>
      </c>
      <c r="AG16" s="3">
        <f t="shared" si="8"/>
        <v>0.46759899595307602</v>
      </c>
      <c r="AH16" s="3">
        <f t="shared" si="8"/>
        <v>1.06008602201128</v>
      </c>
      <c r="AI16" s="3">
        <f t="shared" si="8"/>
        <v>0.79862590047963811</v>
      </c>
      <c r="AJ16" s="3">
        <f t="shared" si="8"/>
        <v>0.968999786971945</v>
      </c>
      <c r="AK16" s="3">
        <f t="shared" si="8"/>
        <v>0</v>
      </c>
      <c r="AL16" s="3">
        <f t="shared" si="8"/>
        <v>0.89608718750132099</v>
      </c>
    </row>
    <row r="17" spans="1:38" x14ac:dyDescent="0.2">
      <c r="A17" s="3" t="s">
        <v>26</v>
      </c>
      <c r="B17" s="3">
        <f t="shared" si="0"/>
        <v>0.63936461058785199</v>
      </c>
      <c r="C17" s="17"/>
      <c r="D17" s="3" t="s">
        <v>24</v>
      </c>
      <c r="E17" s="3">
        <f t="shared" si="1"/>
        <v>0.96794758695319705</v>
      </c>
      <c r="F17" s="17"/>
      <c r="G17" s="3" t="s">
        <v>24</v>
      </c>
      <c r="H17" s="3">
        <f t="shared" si="2"/>
        <v>0.79862590047963811</v>
      </c>
      <c r="I17" s="17"/>
      <c r="J17" s="3" t="s">
        <v>26</v>
      </c>
      <c r="K17" s="3">
        <f t="shared" si="3"/>
        <v>0.242430963558839</v>
      </c>
      <c r="L17" s="17"/>
      <c r="M17" s="16" t="s">
        <v>24</v>
      </c>
      <c r="N17" s="3">
        <f t="shared" si="4"/>
        <v>0.17695221688108401</v>
      </c>
      <c r="O17" s="17"/>
      <c r="P17" s="3" t="s">
        <v>26</v>
      </c>
      <c r="Q17" s="3">
        <f t="shared" si="5"/>
        <v>0.60835074696305602</v>
      </c>
      <c r="R17" s="17"/>
      <c r="S17" s="3" t="s">
        <v>26</v>
      </c>
      <c r="T17" s="3">
        <f t="shared" si="6"/>
        <v>0.67108025439407593</v>
      </c>
      <c r="X17" s="3" t="s">
        <v>9</v>
      </c>
      <c r="Y17" s="3">
        <f t="shared" si="8"/>
        <v>0.70663406524564709</v>
      </c>
      <c r="Z17" s="3">
        <f t="shared" si="8"/>
        <v>0.23319433090583502</v>
      </c>
      <c r="AA17" s="3">
        <f t="shared" si="8"/>
        <v>0.87984000190103206</v>
      </c>
      <c r="AB17" s="3">
        <f t="shared" si="8"/>
        <v>0.73592681284521599</v>
      </c>
      <c r="AC17" s="3">
        <f t="shared" si="8"/>
        <v>0.25182479940852098</v>
      </c>
      <c r="AD17" s="3">
        <f t="shared" si="8"/>
        <v>0</v>
      </c>
      <c r="AE17" s="3">
        <f t="shared" si="8"/>
        <v>0.61275978741233406</v>
      </c>
      <c r="AF17" s="3">
        <f t="shared" si="8"/>
        <v>0.70663406524564709</v>
      </c>
      <c r="AG17" s="3">
        <f t="shared" si="8"/>
        <v>0.60980757030876598</v>
      </c>
      <c r="AH17" s="3">
        <f t="shared" si="8"/>
        <v>0.93861078778537499</v>
      </c>
      <c r="AI17" s="3">
        <f t="shared" si="8"/>
        <v>0.74363569780765904</v>
      </c>
      <c r="AJ17" s="3">
        <f t="shared" si="8"/>
        <v>0.33998994354823997</v>
      </c>
      <c r="AK17" s="3">
        <f t="shared" si="8"/>
        <v>0</v>
      </c>
      <c r="AL17" s="3">
        <f t="shared" si="8"/>
        <v>0.71188774397057397</v>
      </c>
    </row>
    <row r="18" spans="1:38" x14ac:dyDescent="0.2">
      <c r="B18" s="3" t="e">
        <f t="shared" si="0"/>
        <v>#N/A</v>
      </c>
      <c r="C18" s="17"/>
      <c r="D18" s="3" t="s">
        <v>25</v>
      </c>
      <c r="E18" s="3">
        <f t="shared" si="1"/>
        <v>0.75548432751945993</v>
      </c>
      <c r="F18" s="17"/>
      <c r="G18" s="3" t="s">
        <v>25</v>
      </c>
      <c r="H18" s="3">
        <f t="shared" si="2"/>
        <v>0.75433866065300503</v>
      </c>
      <c r="I18" s="17"/>
      <c r="K18" s="3" t="e">
        <f t="shared" si="3"/>
        <v>#N/A</v>
      </c>
      <c r="L18" s="17"/>
      <c r="M18" s="16" t="s">
        <v>25</v>
      </c>
      <c r="N18" s="3">
        <f t="shared" si="4"/>
        <v>0.17064649380381203</v>
      </c>
      <c r="O18" s="17"/>
      <c r="Q18" s="3" t="e">
        <f t="shared" si="5"/>
        <v>#N/A</v>
      </c>
      <c r="R18" s="17"/>
      <c r="T18" s="3" t="e">
        <f t="shared" si="6"/>
        <v>#N/A</v>
      </c>
      <c r="X18" s="3" t="s">
        <v>15</v>
      </c>
      <c r="Y18" s="3">
        <f t="shared" si="8"/>
        <v>0.411999160897839</v>
      </c>
      <c r="Z18" s="3">
        <f t="shared" si="8"/>
        <v>0.37283741169930301</v>
      </c>
      <c r="AA18" s="3">
        <f t="shared" si="8"/>
        <v>0.94020605135734203</v>
      </c>
      <c r="AB18" s="3">
        <f t="shared" si="8"/>
        <v>0.83526967506025007</v>
      </c>
      <c r="AC18" s="3">
        <f t="shared" si="8"/>
        <v>0.34748977437656597</v>
      </c>
      <c r="AD18" s="3">
        <f t="shared" si="8"/>
        <v>0.50773195876288602</v>
      </c>
      <c r="AE18" s="3">
        <f t="shared" si="8"/>
        <v>0.593018776335829</v>
      </c>
      <c r="AF18" s="3">
        <f t="shared" si="8"/>
        <v>0.411999160897839</v>
      </c>
      <c r="AG18" s="3">
        <f t="shared" si="8"/>
        <v>0.49058285648560795</v>
      </c>
      <c r="AH18" s="3">
        <f t="shared" si="8"/>
        <v>0.9531773784683919</v>
      </c>
      <c r="AI18" s="3">
        <f t="shared" si="8"/>
        <v>0.83526967506025007</v>
      </c>
      <c r="AJ18" s="3">
        <f t="shared" si="8"/>
        <v>0.35969455073228601</v>
      </c>
      <c r="AK18" s="3">
        <f t="shared" si="8"/>
        <v>0.50773195876288602</v>
      </c>
      <c r="AL18" s="3">
        <f t="shared" si="8"/>
        <v>0.62924757498667094</v>
      </c>
    </row>
    <row r="19" spans="1:38" x14ac:dyDescent="0.2">
      <c r="A19" s="3" t="s">
        <v>2</v>
      </c>
      <c r="B19" s="3">
        <f t="shared" si="0"/>
        <v>0.74448295411999998</v>
      </c>
      <c r="C19" s="17"/>
      <c r="D19" s="3" t="s">
        <v>26</v>
      </c>
      <c r="E19" s="3">
        <f t="shared" si="1"/>
        <v>0.84843027245629699</v>
      </c>
      <c r="F19" s="17"/>
      <c r="G19" s="3" t="s">
        <v>26</v>
      </c>
      <c r="H19" s="3">
        <f t="shared" si="2"/>
        <v>0.55260326796497605</v>
      </c>
      <c r="I19" s="17"/>
      <c r="J19" s="3" t="s">
        <v>2</v>
      </c>
      <c r="K19" s="3">
        <f t="shared" si="3"/>
        <v>0.57032003590972902</v>
      </c>
      <c r="L19" s="17"/>
      <c r="M19" s="16" t="s">
        <v>26</v>
      </c>
      <c r="N19" s="3">
        <f t="shared" si="4"/>
        <v>0.58667362020589098</v>
      </c>
      <c r="O19" s="17"/>
      <c r="P19" s="3" t="s">
        <v>2</v>
      </c>
      <c r="Q19" s="3">
        <f t="shared" si="5"/>
        <v>0.697306509146147</v>
      </c>
      <c r="R19" s="17"/>
      <c r="S19" s="3" t="s">
        <v>2</v>
      </c>
      <c r="T19" s="3">
        <f t="shared" si="6"/>
        <v>0.75236534661425292</v>
      </c>
      <c r="X19" s="3" t="s">
        <v>6</v>
      </c>
      <c r="Y19" s="3">
        <f t="shared" si="8"/>
        <v>0.81240704057199598</v>
      </c>
      <c r="Z19" s="3">
        <f t="shared" si="8"/>
        <v>0.47487508427479497</v>
      </c>
      <c r="AA19" s="3">
        <f t="shared" si="8"/>
        <v>0.91481184612715793</v>
      </c>
      <c r="AB19" s="3">
        <f t="shared" si="8"/>
        <v>0.66616021375805501</v>
      </c>
      <c r="AC19" s="3">
        <f t="shared" si="8"/>
        <v>0.92797298004922202</v>
      </c>
      <c r="AD19" s="3">
        <f t="shared" si="8"/>
        <v>2.7025472945776501E-3</v>
      </c>
      <c r="AE19" s="3">
        <f t="shared" si="8"/>
        <v>0.70902134794510308</v>
      </c>
      <c r="AF19" s="3">
        <f t="shared" si="8"/>
        <v>0.81240704057199598</v>
      </c>
      <c r="AG19" s="3">
        <f t="shared" si="8"/>
        <v>0.47487508427479497</v>
      </c>
      <c r="AH19" s="3">
        <f t="shared" si="8"/>
        <v>0.91481184612715793</v>
      </c>
      <c r="AI19" s="3">
        <f t="shared" si="8"/>
        <v>0.66616021375805501</v>
      </c>
      <c r="AJ19" s="3">
        <f t="shared" si="8"/>
        <v>0.990181703932554</v>
      </c>
      <c r="AK19" s="3">
        <f t="shared" si="8"/>
        <v>0.75273417284802402</v>
      </c>
      <c r="AL19" s="3">
        <f t="shared" si="8"/>
        <v>0.79004418732833404</v>
      </c>
    </row>
    <row r="20" spans="1:38" x14ac:dyDescent="0.2">
      <c r="A20" s="3" t="s">
        <v>5</v>
      </c>
      <c r="B20" s="3">
        <f t="shared" si="0"/>
        <v>0.65401522461670392</v>
      </c>
      <c r="C20" s="17"/>
      <c r="E20" s="3" t="e">
        <f t="shared" si="1"/>
        <v>#N/A</v>
      </c>
      <c r="F20" s="17"/>
      <c r="H20" s="3" t="e">
        <f t="shared" si="2"/>
        <v>#N/A</v>
      </c>
      <c r="I20" s="17"/>
      <c r="J20" s="3" t="s">
        <v>5</v>
      </c>
      <c r="K20" s="3">
        <f t="shared" si="3"/>
        <v>0.39622351267161399</v>
      </c>
      <c r="L20" s="17"/>
      <c r="N20" s="3" t="e">
        <f t="shared" si="4"/>
        <v>#N/A</v>
      </c>
      <c r="O20" s="17"/>
      <c r="P20" s="3" t="s">
        <v>5</v>
      </c>
      <c r="Q20" s="3">
        <f t="shared" si="5"/>
        <v>0.62858948655383307</v>
      </c>
      <c r="R20" s="17"/>
      <c r="S20" s="3" t="s">
        <v>5</v>
      </c>
      <c r="T20" s="3">
        <f t="shared" si="6"/>
        <v>0.67010138372990502</v>
      </c>
      <c r="X20" s="3" t="s">
        <v>10</v>
      </c>
      <c r="Y20" s="3">
        <f t="shared" si="8"/>
        <v>0.69213656988376993</v>
      </c>
      <c r="Z20" s="3">
        <f t="shared" si="8"/>
        <v>0.36112385542168601</v>
      </c>
      <c r="AA20" s="3">
        <f t="shared" si="8"/>
        <v>0.79474316211408702</v>
      </c>
      <c r="AB20" s="3">
        <f t="shared" si="8"/>
        <v>0.70951232839163692</v>
      </c>
      <c r="AC20" s="3">
        <f t="shared" si="8"/>
        <v>0.55182811273542498</v>
      </c>
      <c r="AD20" s="3">
        <f t="shared" si="8"/>
        <v>0</v>
      </c>
      <c r="AE20" s="3">
        <f t="shared" si="8"/>
        <v>0.64525670879984798</v>
      </c>
      <c r="AF20" s="3">
        <f t="shared" si="8"/>
        <v>0.69213656988376993</v>
      </c>
      <c r="AG20" s="3">
        <f t="shared" si="8"/>
        <v>0.68039469879518</v>
      </c>
      <c r="AH20" s="3">
        <f t="shared" si="8"/>
        <v>0.87476655148558291</v>
      </c>
      <c r="AI20" s="3">
        <f t="shared" si="8"/>
        <v>0.71582394555418705</v>
      </c>
      <c r="AJ20" s="3">
        <f t="shared" si="8"/>
        <v>0.58834266434800708</v>
      </c>
      <c r="AK20" s="3">
        <f t="shared" si="8"/>
        <v>0</v>
      </c>
      <c r="AL20" s="3">
        <f t="shared" si="8"/>
        <v>0.74022281034912296</v>
      </c>
    </row>
    <row r="21" spans="1:38" x14ac:dyDescent="0.2">
      <c r="A21" s="3" t="s">
        <v>11</v>
      </c>
      <c r="B21" s="3">
        <f t="shared" si="0"/>
        <v>0.33787311315401197</v>
      </c>
      <c r="C21" s="17"/>
      <c r="D21" s="3" t="s">
        <v>2</v>
      </c>
      <c r="E21" s="3">
        <f t="shared" si="1"/>
        <v>0.905136535581474</v>
      </c>
      <c r="F21" s="17"/>
      <c r="G21" s="3" t="s">
        <v>2</v>
      </c>
      <c r="H21" s="3">
        <f t="shared" si="2"/>
        <v>0.67957567957567899</v>
      </c>
      <c r="I21" s="17"/>
      <c r="J21" s="3" t="s">
        <v>11</v>
      </c>
      <c r="K21" s="3">
        <f t="shared" si="3"/>
        <v>0.38020284510010499</v>
      </c>
      <c r="L21" s="17"/>
      <c r="M21" s="16" t="s">
        <v>2</v>
      </c>
      <c r="N21" s="3">
        <f t="shared" si="4"/>
        <v>0.276039683546981</v>
      </c>
      <c r="O21" s="17"/>
      <c r="P21" s="3" t="s">
        <v>11</v>
      </c>
      <c r="Q21" s="3">
        <f t="shared" si="5"/>
        <v>0.51956216745638795</v>
      </c>
      <c r="R21" s="17"/>
      <c r="S21" s="3" t="s">
        <v>11</v>
      </c>
      <c r="T21" s="3">
        <f t="shared" si="6"/>
        <v>0.520290123620192</v>
      </c>
      <c r="X21" s="3" t="s">
        <v>28</v>
      </c>
      <c r="Y21" s="3">
        <f t="shared" si="8"/>
        <v>0.64091858037578209</v>
      </c>
      <c r="Z21" s="3">
        <f t="shared" si="8"/>
        <v>2.6162790697674399E-2</v>
      </c>
      <c r="AA21" s="3">
        <f t="shared" si="8"/>
        <v>0.74556489262371595</v>
      </c>
      <c r="AB21" s="3">
        <f t="shared" si="8"/>
        <v>1</v>
      </c>
      <c r="AC21" s="3">
        <f t="shared" si="8"/>
        <v>0</v>
      </c>
      <c r="AD21" s="3">
        <f t="shared" si="8"/>
        <v>0</v>
      </c>
      <c r="AE21" s="3">
        <f t="shared" si="8"/>
        <v>0.48672257162823201</v>
      </c>
      <c r="AF21" s="3">
        <f t="shared" si="8"/>
        <v>0.64091858037578209</v>
      </c>
      <c r="AG21" s="3">
        <f t="shared" si="8"/>
        <v>1</v>
      </c>
      <c r="AH21" s="3">
        <f t="shared" si="8"/>
        <v>1</v>
      </c>
      <c r="AI21" s="3">
        <f t="shared" si="8"/>
        <v>1</v>
      </c>
      <c r="AJ21" s="3">
        <f t="shared" si="8"/>
        <v>1</v>
      </c>
      <c r="AK21" s="3">
        <f t="shared" si="8"/>
        <v>1</v>
      </c>
      <c r="AL21" s="3">
        <f t="shared" si="8"/>
        <v>0.90985324947589008</v>
      </c>
    </row>
    <row r="22" spans="1:38" x14ac:dyDescent="0.2">
      <c r="A22" s="3" t="s">
        <v>13</v>
      </c>
      <c r="B22" s="3">
        <f t="shared" si="0"/>
        <v>0.74091060047759794</v>
      </c>
      <c r="C22" s="17"/>
      <c r="D22" s="3" t="s">
        <v>5</v>
      </c>
      <c r="E22" s="3">
        <f t="shared" si="1"/>
        <v>0.79148350281173707</v>
      </c>
      <c r="F22" s="17"/>
      <c r="G22" s="3" t="s">
        <v>5</v>
      </c>
      <c r="H22" s="3">
        <f t="shared" si="2"/>
        <v>0.62869269377168402</v>
      </c>
      <c r="I22" s="17"/>
      <c r="J22" s="3" t="s">
        <v>13</v>
      </c>
      <c r="K22" s="3">
        <f t="shared" si="3"/>
        <v>0.38897541255218998</v>
      </c>
      <c r="L22" s="17"/>
      <c r="M22" s="16" t="s">
        <v>5</v>
      </c>
      <c r="N22" s="3">
        <f t="shared" si="4"/>
        <v>0.72411786104037801</v>
      </c>
      <c r="O22" s="17"/>
      <c r="P22" s="3" t="s">
        <v>13</v>
      </c>
      <c r="Q22" s="3">
        <f t="shared" si="5"/>
        <v>0.62215578693885298</v>
      </c>
      <c r="R22" s="17"/>
      <c r="S22" s="3" t="s">
        <v>13</v>
      </c>
      <c r="T22" s="3">
        <f t="shared" si="6"/>
        <v>0.62905851929891698</v>
      </c>
      <c r="X22" s="3" t="s">
        <v>13</v>
      </c>
      <c r="Y22" s="3">
        <f t="shared" si="8"/>
        <v>0.74091060047759794</v>
      </c>
      <c r="Z22" s="3">
        <f t="shared" si="8"/>
        <v>0.38897541255218998</v>
      </c>
      <c r="AA22" s="3">
        <f t="shared" si="8"/>
        <v>0.837327433428529</v>
      </c>
      <c r="AB22" s="3">
        <f t="shared" si="8"/>
        <v>0.68418238753532412</v>
      </c>
      <c r="AC22" s="3">
        <f t="shared" si="8"/>
        <v>0.47356661682933698</v>
      </c>
      <c r="AD22" s="3">
        <f t="shared" si="8"/>
        <v>3.0860927152317797E-2</v>
      </c>
      <c r="AE22" s="3">
        <f t="shared" si="8"/>
        <v>0.62215578693885298</v>
      </c>
      <c r="AF22" s="3">
        <f t="shared" si="8"/>
        <v>0.74091060047759794</v>
      </c>
      <c r="AG22" s="3">
        <f t="shared" si="8"/>
        <v>0.38897541255218998</v>
      </c>
      <c r="AH22" s="3">
        <f t="shared" si="8"/>
        <v>0.837327433428529</v>
      </c>
      <c r="AI22" s="3">
        <f t="shared" si="8"/>
        <v>0.68418238753532412</v>
      </c>
      <c r="AJ22" s="3">
        <f t="shared" si="8"/>
        <v>0.50746719975809196</v>
      </c>
      <c r="AK22" s="3">
        <f t="shared" si="8"/>
        <v>3.0860927152317797E-2</v>
      </c>
      <c r="AL22" s="3">
        <f t="shared" si="8"/>
        <v>0.62905851929891698</v>
      </c>
    </row>
    <row r="23" spans="1:38" x14ac:dyDescent="0.2">
      <c r="A23" s="3" t="s">
        <v>15</v>
      </c>
      <c r="B23" s="3">
        <f t="shared" si="0"/>
        <v>0.411999160897839</v>
      </c>
      <c r="C23" s="17"/>
      <c r="D23" s="3" t="s">
        <v>11</v>
      </c>
      <c r="E23" s="3">
        <f t="shared" si="1"/>
        <v>0.88349085059320298</v>
      </c>
      <c r="F23" s="17"/>
      <c r="G23" s="3" t="s">
        <v>11</v>
      </c>
      <c r="H23" s="3">
        <f t="shared" si="2"/>
        <v>0.88823751891074099</v>
      </c>
      <c r="I23" s="17"/>
      <c r="J23" s="3" t="s">
        <v>15</v>
      </c>
      <c r="K23" s="3">
        <f t="shared" si="3"/>
        <v>0.37283741169930301</v>
      </c>
      <c r="L23" s="17"/>
      <c r="M23" s="16" t="s">
        <v>11</v>
      </c>
      <c r="N23" s="3">
        <f t="shared" si="4"/>
        <v>9.8396010243968102E-2</v>
      </c>
      <c r="O23" s="17"/>
      <c r="P23" s="3" t="s">
        <v>15</v>
      </c>
      <c r="Q23" s="3">
        <f t="shared" si="5"/>
        <v>0.593018776335829</v>
      </c>
      <c r="R23" s="17"/>
      <c r="S23" s="3" t="s">
        <v>15</v>
      </c>
      <c r="T23" s="3">
        <f t="shared" si="6"/>
        <v>0.62924757498667094</v>
      </c>
      <c r="X23" s="3" t="s">
        <v>14</v>
      </c>
      <c r="Y23" s="3">
        <f t="shared" si="8"/>
        <v>0.95539182853315396</v>
      </c>
      <c r="Z23" s="3">
        <f t="shared" si="8"/>
        <v>0.33239495798319296</v>
      </c>
      <c r="AA23" s="3">
        <f t="shared" si="8"/>
        <v>0.7782874617736999</v>
      </c>
      <c r="AB23" s="3">
        <f t="shared" si="8"/>
        <v>0.82385874246339297</v>
      </c>
      <c r="AC23" s="3">
        <f t="shared" si="8"/>
        <v>0.34405822081777204</v>
      </c>
      <c r="AD23" s="3">
        <f t="shared" si="8"/>
        <v>0</v>
      </c>
      <c r="AE23" s="3">
        <f t="shared" si="8"/>
        <v>0.68221371388792207</v>
      </c>
      <c r="AF23" s="3">
        <f t="shared" si="8"/>
        <v>0.95539182853315396</v>
      </c>
      <c r="AG23" s="3">
        <f t="shared" si="8"/>
        <v>0.87201680672268911</v>
      </c>
      <c r="AH23" s="3">
        <f t="shared" si="8"/>
        <v>0.94776758409785899</v>
      </c>
      <c r="AI23" s="3">
        <f t="shared" si="8"/>
        <v>0.82385874246339297</v>
      </c>
      <c r="AJ23" s="3">
        <f t="shared" si="8"/>
        <v>0.99061572345111504</v>
      </c>
      <c r="AK23" s="3">
        <f t="shared" si="8"/>
        <v>0.82397959183673397</v>
      </c>
      <c r="AL23" s="3">
        <f t="shared" si="8"/>
        <v>0.92961882067346702</v>
      </c>
    </row>
    <row r="24" spans="1:38" x14ac:dyDescent="0.2">
      <c r="A24" s="3" t="s">
        <v>22</v>
      </c>
      <c r="B24" s="3">
        <f t="shared" si="0"/>
        <v>0.82296282026584389</v>
      </c>
      <c r="C24" s="17"/>
      <c r="D24" s="3" t="s">
        <v>13</v>
      </c>
      <c r="E24" s="3">
        <f t="shared" si="1"/>
        <v>0.837327433428529</v>
      </c>
      <c r="F24" s="17"/>
      <c r="G24" s="3" t="s">
        <v>13</v>
      </c>
      <c r="H24" s="3">
        <f t="shared" si="2"/>
        <v>0.68418238753532412</v>
      </c>
      <c r="I24" s="17"/>
      <c r="J24" s="3" t="s">
        <v>22</v>
      </c>
      <c r="K24" s="3">
        <f t="shared" si="3"/>
        <v>0.75546066310447302</v>
      </c>
      <c r="L24" s="17"/>
      <c r="M24" s="16" t="s">
        <v>13</v>
      </c>
      <c r="N24" s="3">
        <f t="shared" si="4"/>
        <v>0.47356661682933698</v>
      </c>
      <c r="O24" s="17"/>
      <c r="P24" s="3" t="s">
        <v>22</v>
      </c>
      <c r="Q24" s="3">
        <f t="shared" si="5"/>
        <v>0.63621767054330802</v>
      </c>
      <c r="R24" s="17"/>
      <c r="S24" s="3" t="s">
        <v>22</v>
      </c>
      <c r="T24" s="3">
        <f t="shared" si="6"/>
        <v>0.70497020193253401</v>
      </c>
      <c r="X24" s="3" t="s">
        <v>12</v>
      </c>
      <c r="Y24" s="3">
        <f t="shared" si="8"/>
        <v>0.51598129582234797</v>
      </c>
      <c r="Z24" s="3">
        <f t="shared" si="8"/>
        <v>0.22964682473884898</v>
      </c>
      <c r="AA24" s="3">
        <f t="shared" si="8"/>
        <v>0.75170679123248207</v>
      </c>
      <c r="AB24" s="3">
        <f t="shared" si="8"/>
        <v>0.74287321830457598</v>
      </c>
      <c r="AC24" s="3">
        <f t="shared" si="8"/>
        <v>0.35447410912094901</v>
      </c>
      <c r="AD24" s="3">
        <f t="shared" si="8"/>
        <v>0</v>
      </c>
      <c r="AE24" s="3">
        <f t="shared" si="8"/>
        <v>0.50924387636575608</v>
      </c>
      <c r="AF24" s="3">
        <f t="shared" ref="Z24:AL34" si="9">AF59/100</f>
        <v>0.51634691246367803</v>
      </c>
      <c r="AG24" s="3">
        <f t="shared" si="9"/>
        <v>0.35038412645774597</v>
      </c>
      <c r="AH24" s="3">
        <f t="shared" si="9"/>
        <v>0.75294099267290504</v>
      </c>
      <c r="AI24" s="3">
        <f t="shared" si="9"/>
        <v>0.79097899474868694</v>
      </c>
      <c r="AJ24" s="3">
        <f t="shared" si="9"/>
        <v>0.37458225376440901</v>
      </c>
      <c r="AK24" s="3">
        <f t="shared" si="9"/>
        <v>0</v>
      </c>
      <c r="AL24" s="3">
        <f t="shared" si="9"/>
        <v>0.53724622724895699</v>
      </c>
    </row>
    <row r="25" spans="1:38" x14ac:dyDescent="0.2">
      <c r="A25" s="3" t="s">
        <v>23</v>
      </c>
      <c r="B25" s="3">
        <f t="shared" si="0"/>
        <v>0.63904845078045203</v>
      </c>
      <c r="C25" s="17"/>
      <c r="D25" s="3" t="s">
        <v>15</v>
      </c>
      <c r="E25" s="3">
        <f t="shared" si="1"/>
        <v>0.94020605135734203</v>
      </c>
      <c r="F25" s="17"/>
      <c r="G25" s="3" t="s">
        <v>15</v>
      </c>
      <c r="H25" s="3">
        <f t="shared" si="2"/>
        <v>0.83526967506025007</v>
      </c>
      <c r="I25" s="17"/>
      <c r="J25" s="3" t="s">
        <v>23</v>
      </c>
      <c r="K25" s="3">
        <f t="shared" si="3"/>
        <v>0.49928721488595401</v>
      </c>
      <c r="L25" s="17"/>
      <c r="M25" s="16" t="s">
        <v>15</v>
      </c>
      <c r="N25" s="3">
        <f t="shared" si="4"/>
        <v>0.34748977437656597</v>
      </c>
      <c r="O25" s="17"/>
      <c r="P25" s="3" t="s">
        <v>23</v>
      </c>
      <c r="Q25" s="3">
        <f t="shared" si="5"/>
        <v>0.62389417431306304</v>
      </c>
      <c r="R25" s="17"/>
      <c r="S25" s="3" t="s">
        <v>23</v>
      </c>
      <c r="T25" s="3">
        <f t="shared" si="6"/>
        <v>0.65035510387154505</v>
      </c>
      <c r="X25" s="3" t="s">
        <v>16</v>
      </c>
      <c r="Y25" s="3">
        <f t="shared" si="8"/>
        <v>0.171743846081297</v>
      </c>
      <c r="Z25" s="3">
        <f t="shared" si="9"/>
        <v>0.28878365342453699</v>
      </c>
      <c r="AA25" s="3">
        <f t="shared" si="9"/>
        <v>0.72731775406366694</v>
      </c>
      <c r="AB25" s="3">
        <f t="shared" si="9"/>
        <v>0.30199999999999999</v>
      </c>
      <c r="AC25" s="3">
        <f t="shared" si="9"/>
        <v>0</v>
      </c>
      <c r="AD25" s="3">
        <f t="shared" si="9"/>
        <v>8.5889570552147201E-2</v>
      </c>
      <c r="AE25" s="3">
        <f t="shared" si="9"/>
        <v>0.422567742662385</v>
      </c>
      <c r="AF25" s="3">
        <f t="shared" si="9"/>
        <v>0.26662265396585799</v>
      </c>
      <c r="AG25" s="3">
        <f t="shared" si="9"/>
        <v>0.29553626238709102</v>
      </c>
      <c r="AH25" s="3">
        <f t="shared" si="9"/>
        <v>0.73119005808455995</v>
      </c>
      <c r="AI25" s="3">
        <f t="shared" si="9"/>
        <v>0.30199999999999999</v>
      </c>
      <c r="AJ25" s="3">
        <f t="shared" si="9"/>
        <v>2.84380305602716E-2</v>
      </c>
      <c r="AK25" s="3">
        <f t="shared" si="9"/>
        <v>8.5889570552147201E-2</v>
      </c>
      <c r="AL25" s="3">
        <f t="shared" si="9"/>
        <v>0.44703584774566602</v>
      </c>
    </row>
    <row r="26" spans="1:38" x14ac:dyDescent="0.2">
      <c r="B26" s="3" t="e">
        <f t="shared" si="0"/>
        <v>#N/A</v>
      </c>
      <c r="C26" s="17"/>
      <c r="D26" s="3" t="s">
        <v>22</v>
      </c>
      <c r="E26" s="3">
        <f t="shared" si="1"/>
        <v>0.73526621749811394</v>
      </c>
      <c r="F26" s="17"/>
      <c r="G26" s="3" t="s">
        <v>22</v>
      </c>
      <c r="H26" s="3">
        <f t="shared" si="2"/>
        <v>0.403842318686432</v>
      </c>
      <c r="I26" s="17"/>
      <c r="K26" s="3" t="e">
        <f t="shared" si="3"/>
        <v>#N/A</v>
      </c>
      <c r="L26" s="17"/>
      <c r="M26" s="16" t="s">
        <v>22</v>
      </c>
      <c r="N26" s="3">
        <f t="shared" si="4"/>
        <v>0.15580184514203899</v>
      </c>
      <c r="O26" s="17"/>
      <c r="Q26" s="3" t="e">
        <f t="shared" si="5"/>
        <v>#N/A</v>
      </c>
      <c r="R26" s="17"/>
      <c r="T26" s="3" t="e">
        <f t="shared" si="6"/>
        <v>#N/A</v>
      </c>
      <c r="X26" s="3" t="s">
        <v>17</v>
      </c>
      <c r="Y26" s="3">
        <f t="shared" si="8"/>
        <v>0.82751937984496093</v>
      </c>
      <c r="Z26" s="3">
        <f t="shared" si="9"/>
        <v>0.50675675675675602</v>
      </c>
      <c r="AA26" s="3">
        <f t="shared" si="9"/>
        <v>0.88636363636363602</v>
      </c>
      <c r="AB26" s="3">
        <f t="shared" si="9"/>
        <v>0.91191709844559499</v>
      </c>
      <c r="AC26" s="3">
        <f t="shared" si="9"/>
        <v>0.30542986425339302</v>
      </c>
      <c r="AD26" s="3">
        <f t="shared" si="9"/>
        <v>0</v>
      </c>
      <c r="AE26" s="3">
        <f t="shared" si="9"/>
        <v>0.71943231441047995</v>
      </c>
      <c r="AF26" s="3">
        <f t="shared" si="9"/>
        <v>0.82751937984496093</v>
      </c>
      <c r="AG26" s="3">
        <f t="shared" si="9"/>
        <v>0.98225225225225199</v>
      </c>
      <c r="AH26" s="3">
        <f t="shared" si="9"/>
        <v>0.99545454545454504</v>
      </c>
      <c r="AI26" s="3">
        <f t="shared" si="9"/>
        <v>0.91191709844559499</v>
      </c>
      <c r="AJ26" s="3">
        <f t="shared" si="9"/>
        <v>0.98959276018099507</v>
      </c>
      <c r="AK26" s="3">
        <f t="shared" si="9"/>
        <v>0</v>
      </c>
      <c r="AL26" s="3">
        <f t="shared" si="9"/>
        <v>0.95171761280931511</v>
      </c>
    </row>
    <row r="27" spans="1:38" x14ac:dyDescent="0.2">
      <c r="A27" s="3" t="s">
        <v>1</v>
      </c>
      <c r="B27" s="3">
        <f t="shared" si="0"/>
        <v>0.59453109234006907</v>
      </c>
      <c r="C27" s="17"/>
      <c r="D27" s="3" t="s">
        <v>23</v>
      </c>
      <c r="E27" s="3">
        <f t="shared" si="1"/>
        <v>0.80203891033070407</v>
      </c>
      <c r="F27" s="17"/>
      <c r="G27" s="3" t="s">
        <v>23</v>
      </c>
      <c r="H27" s="3">
        <f t="shared" si="2"/>
        <v>0.58357225304389904</v>
      </c>
      <c r="I27" s="17"/>
      <c r="J27" s="3" t="s">
        <v>1</v>
      </c>
      <c r="K27" s="3">
        <f t="shared" si="3"/>
        <v>0.39171045565114804</v>
      </c>
      <c r="L27" s="17"/>
      <c r="M27" s="16" t="s">
        <v>23</v>
      </c>
      <c r="N27" s="3">
        <f t="shared" si="4"/>
        <v>0.26328108097476499</v>
      </c>
      <c r="O27" s="17"/>
      <c r="P27" s="3" t="s">
        <v>16</v>
      </c>
      <c r="Q27" s="3">
        <f t="shared" si="5"/>
        <v>0.422567742662385</v>
      </c>
      <c r="R27" s="17"/>
      <c r="S27" s="3" t="s">
        <v>16</v>
      </c>
      <c r="T27" s="3">
        <f t="shared" si="6"/>
        <v>0.44703584774566602</v>
      </c>
      <c r="X27" s="3" t="s">
        <v>27</v>
      </c>
      <c r="Y27" s="3">
        <f t="shared" si="8"/>
        <v>0.87390318024226299</v>
      </c>
      <c r="Z27" s="3">
        <f t="shared" si="9"/>
        <v>0.376137984526697</v>
      </c>
      <c r="AA27" s="3">
        <f t="shared" si="9"/>
        <v>0.84942094766740894</v>
      </c>
      <c r="AB27" s="3">
        <f t="shared" si="9"/>
        <v>0.789440890587355</v>
      </c>
      <c r="AC27" s="3">
        <f t="shared" si="9"/>
        <v>8.4872127758800986E-2</v>
      </c>
      <c r="AD27" s="3">
        <f t="shared" si="9"/>
        <v>0</v>
      </c>
      <c r="AE27" s="3">
        <f t="shared" si="9"/>
        <v>0.57531343032962301</v>
      </c>
      <c r="AF27" s="3">
        <f t="shared" si="9"/>
        <v>0.87390318024226299</v>
      </c>
      <c r="AG27" s="3">
        <f t="shared" si="9"/>
        <v>0.91202434711732394</v>
      </c>
      <c r="AH27" s="3">
        <f t="shared" si="9"/>
        <v>0.98558810151625498</v>
      </c>
      <c r="AI27" s="3">
        <f t="shared" si="9"/>
        <v>0.79234859184182094</v>
      </c>
      <c r="AJ27" s="3">
        <f t="shared" si="9"/>
        <v>0.700549554432358</v>
      </c>
      <c r="AK27" s="3">
        <f t="shared" si="9"/>
        <v>0</v>
      </c>
      <c r="AL27" s="3">
        <f t="shared" si="9"/>
        <v>0.88099901315382001</v>
      </c>
    </row>
    <row r="28" spans="1:38" x14ac:dyDescent="0.2">
      <c r="A28" s="3" t="s">
        <v>16</v>
      </c>
      <c r="B28" s="3">
        <f t="shared" si="0"/>
        <v>0.171743846081297</v>
      </c>
      <c r="C28" s="17"/>
      <c r="E28" s="3" t="e">
        <f t="shared" si="1"/>
        <v>#N/A</v>
      </c>
      <c r="F28" s="17"/>
      <c r="H28" s="3" t="e">
        <f t="shared" si="2"/>
        <v>#N/A</v>
      </c>
      <c r="I28" s="17"/>
      <c r="J28" s="3" t="s">
        <v>16</v>
      </c>
      <c r="K28" s="3">
        <f t="shared" si="3"/>
        <v>0.28878365342453699</v>
      </c>
      <c r="L28" s="17"/>
      <c r="N28" s="3" t="e">
        <f t="shared" si="4"/>
        <v>#N/A</v>
      </c>
      <c r="O28" s="17"/>
      <c r="P28" s="3" t="s">
        <v>21</v>
      </c>
      <c r="Q28" s="3">
        <f t="shared" si="5"/>
        <v>0.49978337749745499</v>
      </c>
      <c r="R28" s="17"/>
      <c r="S28" s="3" t="s">
        <v>21</v>
      </c>
      <c r="T28" s="3">
        <f t="shared" si="6"/>
        <v>0.54393406615550399</v>
      </c>
      <c r="X28" s="3" t="s">
        <v>19</v>
      </c>
      <c r="Y28" s="3">
        <f t="shared" si="8"/>
        <v>0.45000709145567597</v>
      </c>
      <c r="Z28" s="3">
        <f t="shared" si="9"/>
        <v>0.22583667527540702</v>
      </c>
      <c r="AA28" s="3">
        <f t="shared" si="9"/>
        <v>0.58688442384473394</v>
      </c>
      <c r="AB28" s="3">
        <f t="shared" si="9"/>
        <v>0.45058231290314699</v>
      </c>
      <c r="AC28" s="3">
        <f t="shared" si="9"/>
        <v>0.27237350485551803</v>
      </c>
      <c r="AD28" s="3">
        <f t="shared" si="9"/>
        <v>0</v>
      </c>
      <c r="AE28" s="3">
        <f t="shared" si="9"/>
        <v>0.41241095315259602</v>
      </c>
      <c r="AF28" s="3">
        <f t="shared" si="9"/>
        <v>0.45927696815704599</v>
      </c>
      <c r="AG28" s="3">
        <f t="shared" si="9"/>
        <v>0.25861277747892197</v>
      </c>
      <c r="AH28" s="3">
        <f t="shared" si="9"/>
        <v>0.690255227771012</v>
      </c>
      <c r="AI28" s="3">
        <f t="shared" si="9"/>
        <v>0.45069157244716995</v>
      </c>
      <c r="AJ28" s="3">
        <f t="shared" si="9"/>
        <v>0.72677899988157191</v>
      </c>
      <c r="AK28" s="3">
        <f t="shared" si="9"/>
        <v>0</v>
      </c>
      <c r="AL28" s="3">
        <f t="shared" si="9"/>
        <v>0.55850503659031603</v>
      </c>
    </row>
    <row r="29" spans="1:38" x14ac:dyDescent="0.2">
      <c r="A29" s="3" t="s">
        <v>21</v>
      </c>
      <c r="B29" s="3">
        <f t="shared" si="0"/>
        <v>0.59965648035496999</v>
      </c>
      <c r="C29" s="17"/>
      <c r="D29" s="3" t="s">
        <v>16</v>
      </c>
      <c r="E29" s="3">
        <f t="shared" si="1"/>
        <v>0.72731775406366694</v>
      </c>
      <c r="F29" s="17"/>
      <c r="G29" s="3" t="s">
        <v>16</v>
      </c>
      <c r="H29" s="3">
        <f t="shared" si="2"/>
        <v>0.30199999999999999</v>
      </c>
      <c r="I29" s="17"/>
      <c r="J29" s="3" t="s">
        <v>21</v>
      </c>
      <c r="K29" s="3">
        <f t="shared" si="3"/>
        <v>0.40335712492378301</v>
      </c>
      <c r="L29" s="17"/>
      <c r="M29" s="16" t="s">
        <v>16</v>
      </c>
      <c r="N29" s="3">
        <f t="shared" si="4"/>
        <v>0</v>
      </c>
      <c r="O29" s="17"/>
      <c r="Q29" s="3" t="e">
        <f t="shared" si="5"/>
        <v>#N/A</v>
      </c>
      <c r="R29" s="17"/>
      <c r="T29" s="3" t="e">
        <f t="shared" si="6"/>
        <v>#N/A</v>
      </c>
      <c r="X29" s="3" t="s">
        <v>20</v>
      </c>
      <c r="Y29" s="3">
        <f t="shared" si="8"/>
        <v>0.59655679025536901</v>
      </c>
      <c r="Z29" s="3">
        <f t="shared" si="9"/>
        <v>0.26084287192080902</v>
      </c>
      <c r="AA29" s="3">
        <f t="shared" si="9"/>
        <v>0.71250183698620706</v>
      </c>
      <c r="AB29" s="3">
        <f t="shared" si="9"/>
        <v>0.70967741935483797</v>
      </c>
      <c r="AC29" s="3">
        <f t="shared" si="9"/>
        <v>0.78041172800998093</v>
      </c>
      <c r="AD29" s="3">
        <f t="shared" si="9"/>
        <v>0</v>
      </c>
      <c r="AE29" s="3">
        <f t="shared" si="9"/>
        <v>0.58408660410591606</v>
      </c>
      <c r="AF29" s="3">
        <f t="shared" si="9"/>
        <v>0.59655679025536901</v>
      </c>
      <c r="AG29" s="3">
        <f t="shared" si="9"/>
        <v>0.38059034114642398</v>
      </c>
      <c r="AH29" s="3">
        <f t="shared" si="9"/>
        <v>0.75194065770653906</v>
      </c>
      <c r="AI29" s="3">
        <f t="shared" si="9"/>
        <v>0.70967741935483797</v>
      </c>
      <c r="AJ29" s="3">
        <f t="shared" si="9"/>
        <v>0.78435653737477495</v>
      </c>
      <c r="AK29" s="3">
        <f t="shared" si="9"/>
        <v>0</v>
      </c>
      <c r="AL29" s="3">
        <f t="shared" si="9"/>
        <v>0.62881345324356597</v>
      </c>
    </row>
    <row r="30" spans="1:38" x14ac:dyDescent="0.2">
      <c r="B30" s="3" t="e">
        <f t="shared" si="0"/>
        <v>#N/A</v>
      </c>
      <c r="C30" s="17"/>
      <c r="E30" s="3" t="e">
        <f t="shared" si="1"/>
        <v>#N/A</v>
      </c>
      <c r="F30" s="17"/>
      <c r="H30" s="3" t="e">
        <f t="shared" si="2"/>
        <v>#N/A</v>
      </c>
      <c r="I30" s="17"/>
      <c r="K30" s="3" t="e">
        <f t="shared" si="3"/>
        <v>#N/A</v>
      </c>
      <c r="L30" s="17"/>
      <c r="M30" s="16"/>
      <c r="N30" s="3" t="e">
        <f t="shared" si="4"/>
        <v>#N/A</v>
      </c>
      <c r="O30" s="17"/>
      <c r="P30" s="3" t="s">
        <v>1</v>
      </c>
      <c r="Q30" s="3">
        <f t="shared" si="5"/>
        <v>0.65134646372509397</v>
      </c>
      <c r="R30" s="17"/>
      <c r="S30" s="3" t="s">
        <v>1</v>
      </c>
      <c r="T30" s="3">
        <f t="shared" si="6"/>
        <v>0.65571972959486902</v>
      </c>
      <c r="X30" s="3" t="s">
        <v>21</v>
      </c>
      <c r="Y30" s="3">
        <f t="shared" si="8"/>
        <v>0.59965648035496999</v>
      </c>
      <c r="Z30" s="3">
        <f t="shared" si="9"/>
        <v>0.40335712492378301</v>
      </c>
      <c r="AA30" s="3">
        <f t="shared" si="9"/>
        <v>0.65503241214602492</v>
      </c>
      <c r="AB30" s="3">
        <f t="shared" si="9"/>
        <v>0.62303096143400305</v>
      </c>
      <c r="AC30" s="3">
        <f t="shared" si="9"/>
        <v>0.32539682539682502</v>
      </c>
      <c r="AD30" s="3">
        <f t="shared" si="9"/>
        <v>0</v>
      </c>
      <c r="AE30" s="3">
        <f t="shared" si="9"/>
        <v>0.49978337749745499</v>
      </c>
      <c r="AF30" s="3">
        <f t="shared" si="9"/>
        <v>0.59965648035496999</v>
      </c>
      <c r="AG30" s="3">
        <f t="shared" si="9"/>
        <v>0.43172769986729298</v>
      </c>
      <c r="AH30" s="3">
        <f t="shared" si="9"/>
        <v>0.68010917775503199</v>
      </c>
      <c r="AI30" s="3">
        <f t="shared" si="9"/>
        <v>0.62303096143400305</v>
      </c>
      <c r="AJ30" s="3">
        <f t="shared" si="9"/>
        <v>0.45202624811563297</v>
      </c>
      <c r="AK30" s="3">
        <f t="shared" si="9"/>
        <v>0</v>
      </c>
      <c r="AL30" s="3">
        <f t="shared" si="9"/>
        <v>0.54393406615550399</v>
      </c>
    </row>
    <row r="31" spans="1:38" x14ac:dyDescent="0.2">
      <c r="A31" s="3" t="s">
        <v>19</v>
      </c>
      <c r="B31" s="3">
        <f t="shared" si="0"/>
        <v>0.45000709145567597</v>
      </c>
      <c r="C31" s="17"/>
      <c r="D31" s="3" t="s">
        <v>19</v>
      </c>
      <c r="E31" s="3">
        <f t="shared" si="1"/>
        <v>0.58688442384473394</v>
      </c>
      <c r="F31" s="17"/>
      <c r="G31" s="3" t="s">
        <v>19</v>
      </c>
      <c r="H31" s="3">
        <f t="shared" si="2"/>
        <v>0.45058231290314699</v>
      </c>
      <c r="I31" s="17"/>
      <c r="J31" s="3" t="s">
        <v>19</v>
      </c>
      <c r="K31" s="3">
        <f t="shared" si="3"/>
        <v>0.22583667527540702</v>
      </c>
      <c r="L31" s="17"/>
      <c r="M31" s="16" t="s">
        <v>19</v>
      </c>
      <c r="N31" s="3">
        <f t="shared" si="4"/>
        <v>0.27237350485551803</v>
      </c>
      <c r="O31" s="17"/>
      <c r="P31" s="3" t="s">
        <v>19</v>
      </c>
      <c r="Q31" s="3">
        <f t="shared" si="5"/>
        <v>0.41241095315259602</v>
      </c>
      <c r="R31" s="17"/>
      <c r="S31" s="3" t="s">
        <v>19</v>
      </c>
      <c r="T31" s="3">
        <f t="shared" si="6"/>
        <v>0.55850503659031603</v>
      </c>
      <c r="X31" s="3" t="s">
        <v>25</v>
      </c>
      <c r="Y31" s="3">
        <f t="shared" si="8"/>
        <v>0.91871921182265992</v>
      </c>
      <c r="Z31" s="3">
        <f t="shared" si="9"/>
        <v>0.34130560969509299</v>
      </c>
      <c r="AA31" s="3">
        <f t="shared" si="9"/>
        <v>0.75548432751945993</v>
      </c>
      <c r="AB31" s="3">
        <f t="shared" si="9"/>
        <v>0.75433866065300503</v>
      </c>
      <c r="AC31" s="3">
        <f t="shared" si="9"/>
        <v>0.17064649380381203</v>
      </c>
      <c r="AD31" s="3">
        <f t="shared" si="9"/>
        <v>0</v>
      </c>
      <c r="AE31" s="3">
        <f t="shared" si="9"/>
        <v>0.56962387037928008</v>
      </c>
      <c r="AF31" s="3">
        <f t="shared" si="9"/>
        <v>0.91871921182265992</v>
      </c>
      <c r="AG31" s="3">
        <f t="shared" si="9"/>
        <v>0.58236157450885007</v>
      </c>
      <c r="AH31" s="3">
        <f t="shared" si="9"/>
        <v>0.75548432751945993</v>
      </c>
      <c r="AI31" s="3">
        <f t="shared" si="9"/>
        <v>0.75433866065300503</v>
      </c>
      <c r="AJ31" s="3">
        <f t="shared" si="9"/>
        <v>1.0018513910317</v>
      </c>
      <c r="AK31" s="3">
        <f t="shared" si="9"/>
        <v>0</v>
      </c>
      <c r="AL31" s="3">
        <f t="shared" si="9"/>
        <v>0.80255762890284299</v>
      </c>
    </row>
    <row r="32" spans="1:38" x14ac:dyDescent="0.2">
      <c r="B32" s="3" t="e">
        <f t="shared" si="0"/>
        <v>#N/A</v>
      </c>
      <c r="C32" s="17"/>
      <c r="E32" s="3" t="e">
        <f t="shared" si="1"/>
        <v>#N/A</v>
      </c>
      <c r="F32" s="17"/>
      <c r="H32" s="3" t="e">
        <f t="shared" si="2"/>
        <v>#N/A</v>
      </c>
      <c r="I32" s="17"/>
      <c r="K32" s="3" t="e">
        <f t="shared" si="3"/>
        <v>#N/A</v>
      </c>
      <c r="L32" s="17"/>
      <c r="M32" s="16"/>
      <c r="N32" s="3" t="e">
        <f t="shared" si="4"/>
        <v>#N/A</v>
      </c>
      <c r="O32" s="17"/>
      <c r="Q32" s="3" t="e">
        <f t="shared" si="5"/>
        <v>#N/A</v>
      </c>
      <c r="R32" s="17"/>
      <c r="T32" s="3" t="e">
        <f t="shared" si="6"/>
        <v>#N/A</v>
      </c>
      <c r="X32" s="3" t="s">
        <v>22</v>
      </c>
      <c r="Y32" s="3">
        <f t="shared" si="8"/>
        <v>0.82296282026584389</v>
      </c>
      <c r="Z32" s="3">
        <f t="shared" si="9"/>
        <v>0.75546066310447302</v>
      </c>
      <c r="AA32" s="3">
        <f t="shared" si="9"/>
        <v>0.73526621749811394</v>
      </c>
      <c r="AB32" s="3">
        <f t="shared" si="9"/>
        <v>0.403842318686432</v>
      </c>
      <c r="AC32" s="3">
        <f t="shared" si="9"/>
        <v>0.15580184514203899</v>
      </c>
      <c r="AD32" s="3">
        <f t="shared" si="9"/>
        <v>0.62171753016323594</v>
      </c>
      <c r="AE32" s="3">
        <f t="shared" si="9"/>
        <v>0.63621767054330802</v>
      </c>
      <c r="AF32" s="3">
        <f t="shared" si="9"/>
        <v>0.82296282026584389</v>
      </c>
      <c r="AG32" s="3">
        <f t="shared" si="9"/>
        <v>0.81904357352053392</v>
      </c>
      <c r="AH32" s="3">
        <f t="shared" si="9"/>
        <v>0.76952545423588603</v>
      </c>
      <c r="AI32" s="3">
        <f t="shared" si="9"/>
        <v>0.403842318686432</v>
      </c>
      <c r="AJ32" s="3">
        <f t="shared" si="9"/>
        <v>0.40876290229272499</v>
      </c>
      <c r="AK32" s="3">
        <f t="shared" si="9"/>
        <v>0.82753726046841702</v>
      </c>
      <c r="AL32" s="3">
        <f t="shared" si="9"/>
        <v>0.70497020193253401</v>
      </c>
    </row>
    <row r="33" spans="1:38" x14ac:dyDescent="0.2">
      <c r="A33" s="3" t="s">
        <v>12</v>
      </c>
      <c r="B33" s="3">
        <f t="shared" si="0"/>
        <v>0.51598129582234797</v>
      </c>
      <c r="C33" s="17"/>
      <c r="D33" s="3" t="s">
        <v>12</v>
      </c>
      <c r="E33" s="3">
        <f t="shared" si="1"/>
        <v>0.75170679123248207</v>
      </c>
      <c r="F33" s="17"/>
      <c r="G33" s="3" t="s">
        <v>12</v>
      </c>
      <c r="H33" s="3">
        <f t="shared" si="2"/>
        <v>0.74287321830457598</v>
      </c>
      <c r="I33" s="17"/>
      <c r="J33" s="3" t="s">
        <v>12</v>
      </c>
      <c r="K33" s="3">
        <f t="shared" si="3"/>
        <v>0.22964682473884898</v>
      </c>
      <c r="L33" s="17"/>
      <c r="M33" s="16" t="s">
        <v>12</v>
      </c>
      <c r="N33" s="3">
        <f t="shared" si="4"/>
        <v>0.35447410912094901</v>
      </c>
      <c r="O33" s="17"/>
      <c r="P33" s="3" t="s">
        <v>12</v>
      </c>
      <c r="Q33" s="3">
        <f t="shared" si="5"/>
        <v>0.50924387636575608</v>
      </c>
      <c r="R33" s="17"/>
      <c r="S33" s="3" t="s">
        <v>12</v>
      </c>
      <c r="T33" s="3">
        <f t="shared" si="6"/>
        <v>0.53724622724895699</v>
      </c>
      <c r="X33" s="3" t="s">
        <v>23</v>
      </c>
      <c r="Y33" s="3">
        <f t="shared" si="8"/>
        <v>0.63904845078045203</v>
      </c>
      <c r="Z33" s="3">
        <f t="shared" si="9"/>
        <v>0.49928721488595401</v>
      </c>
      <c r="AA33" s="3">
        <f t="shared" si="9"/>
        <v>0.80203891033070407</v>
      </c>
      <c r="AB33" s="3">
        <f t="shared" si="9"/>
        <v>0.58357225304389904</v>
      </c>
      <c r="AC33" s="3">
        <f t="shared" si="9"/>
        <v>0.26328108097476499</v>
      </c>
      <c r="AD33" s="3">
        <f t="shared" si="9"/>
        <v>0</v>
      </c>
      <c r="AE33" s="3">
        <f t="shared" si="9"/>
        <v>0.62389417431306304</v>
      </c>
      <c r="AF33" s="3">
        <f t="shared" si="9"/>
        <v>0.63904845078045203</v>
      </c>
      <c r="AG33" s="3">
        <f t="shared" si="9"/>
        <v>0.536914765906362</v>
      </c>
      <c r="AH33" s="3">
        <f t="shared" si="9"/>
        <v>0.81830968482407007</v>
      </c>
      <c r="AI33" s="3">
        <f t="shared" si="9"/>
        <v>0.68466321629370297</v>
      </c>
      <c r="AJ33" s="3">
        <f t="shared" si="9"/>
        <v>0.302303168577778</v>
      </c>
      <c r="AK33" s="3">
        <f t="shared" si="9"/>
        <v>0.44480519480519398</v>
      </c>
      <c r="AL33" s="3">
        <f t="shared" si="9"/>
        <v>0.65035510387154505</v>
      </c>
    </row>
    <row r="34" spans="1:38" x14ac:dyDescent="0.2">
      <c r="B34" s="3" t="e">
        <f t="shared" si="0"/>
        <v>#N/A</v>
      </c>
      <c r="C34" s="17"/>
      <c r="E34" s="3" t="e">
        <f t="shared" si="1"/>
        <v>#N/A</v>
      </c>
      <c r="F34" s="17"/>
      <c r="H34" s="3" t="e">
        <f t="shared" si="2"/>
        <v>#N/A</v>
      </c>
      <c r="I34" s="17"/>
      <c r="K34" s="3" t="e">
        <f t="shared" si="3"/>
        <v>#N/A</v>
      </c>
      <c r="L34" s="17"/>
      <c r="M34" s="16"/>
      <c r="N34" s="3" t="e">
        <f t="shared" si="4"/>
        <v>#N/A</v>
      </c>
      <c r="O34" s="17"/>
      <c r="Q34" s="3" t="e">
        <f t="shared" si="5"/>
        <v>#N/A</v>
      </c>
      <c r="R34" s="17"/>
      <c r="T34" s="3" t="e">
        <f t="shared" si="6"/>
        <v>#N/A</v>
      </c>
      <c r="X34" s="3" t="s">
        <v>26</v>
      </c>
      <c r="Y34" s="3">
        <f t="shared" si="8"/>
        <v>0.63936461058785199</v>
      </c>
      <c r="Z34" s="3">
        <f t="shared" si="9"/>
        <v>0.242430963558839</v>
      </c>
      <c r="AA34" s="3">
        <f t="shared" si="9"/>
        <v>0.84843027245629699</v>
      </c>
      <c r="AB34" s="3">
        <f t="shared" si="9"/>
        <v>0.55260326796497605</v>
      </c>
      <c r="AC34" s="3">
        <f t="shared" si="9"/>
        <v>0.58667362020589098</v>
      </c>
      <c r="AD34" s="3">
        <f t="shared" si="9"/>
        <v>0</v>
      </c>
      <c r="AE34" s="3">
        <f t="shared" si="9"/>
        <v>0.60835074696305602</v>
      </c>
      <c r="AF34" s="3">
        <f t="shared" si="9"/>
        <v>0.63936461058785199</v>
      </c>
      <c r="AG34" s="3">
        <f t="shared" si="9"/>
        <v>0.35143963631579295</v>
      </c>
      <c r="AH34" s="3">
        <f t="shared" si="9"/>
        <v>0.95617833026878896</v>
      </c>
      <c r="AI34" s="3">
        <f t="shared" si="9"/>
        <v>0.55260326796497605</v>
      </c>
      <c r="AJ34" s="3">
        <f t="shared" si="9"/>
        <v>0.58667362020589098</v>
      </c>
      <c r="AK34" s="3">
        <f t="shared" si="9"/>
        <v>0</v>
      </c>
      <c r="AL34" s="3">
        <f t="shared" si="9"/>
        <v>0.67108025439407593</v>
      </c>
    </row>
    <row r="35" spans="1:38" x14ac:dyDescent="0.2">
      <c r="A35" s="3" t="s">
        <v>28</v>
      </c>
      <c r="B35" s="3">
        <f t="shared" si="0"/>
        <v>0.64091858037578209</v>
      </c>
      <c r="C35" s="17"/>
      <c r="D35" s="3" t="s">
        <v>28</v>
      </c>
      <c r="E35" s="3">
        <f t="shared" si="1"/>
        <v>0.74556489262371595</v>
      </c>
      <c r="F35" s="17"/>
      <c r="G35" s="3" t="s">
        <v>28</v>
      </c>
      <c r="H35" s="3">
        <f t="shared" si="2"/>
        <v>1</v>
      </c>
      <c r="I35" s="17"/>
      <c r="J35" s="3" t="s">
        <v>28</v>
      </c>
      <c r="K35" s="3">
        <f t="shared" si="3"/>
        <v>2.6162790697674399E-2</v>
      </c>
      <c r="L35" s="17"/>
      <c r="M35" s="16" t="s">
        <v>28</v>
      </c>
      <c r="N35" s="3">
        <f t="shared" si="4"/>
        <v>0</v>
      </c>
      <c r="O35" s="17"/>
      <c r="P35" s="3" t="s">
        <v>28</v>
      </c>
      <c r="Q35" s="3">
        <f t="shared" si="5"/>
        <v>0.48672257162823201</v>
      </c>
      <c r="R35" s="17"/>
      <c r="S35" s="3" t="s">
        <v>28</v>
      </c>
      <c r="T35" s="3">
        <f t="shared" si="6"/>
        <v>0.90985324947589008</v>
      </c>
    </row>
    <row r="36" spans="1:38" x14ac:dyDescent="0.2">
      <c r="A36" s="3" t="s">
        <v>27</v>
      </c>
      <c r="B36" s="3">
        <f t="shared" si="0"/>
        <v>0.87390318024226299</v>
      </c>
      <c r="C36" s="17"/>
      <c r="D36" s="3" t="s">
        <v>27</v>
      </c>
      <c r="E36" s="3">
        <f t="shared" si="1"/>
        <v>0.84942094766740894</v>
      </c>
      <c r="F36" s="17"/>
      <c r="G36" s="3" t="s">
        <v>27</v>
      </c>
      <c r="H36" s="3">
        <f t="shared" si="2"/>
        <v>0.789440890587355</v>
      </c>
      <c r="I36" s="17"/>
      <c r="J36" s="3" t="s">
        <v>27</v>
      </c>
      <c r="K36" s="3">
        <f t="shared" si="3"/>
        <v>0.376137984526697</v>
      </c>
      <c r="L36" s="17"/>
      <c r="M36" s="16" t="s">
        <v>27</v>
      </c>
      <c r="N36" s="3">
        <f t="shared" si="4"/>
        <v>8.4872127758800986E-2</v>
      </c>
      <c r="O36" s="17"/>
      <c r="P36" s="3" t="s">
        <v>27</v>
      </c>
      <c r="Q36" s="3">
        <f t="shared" si="5"/>
        <v>0.57531343032962301</v>
      </c>
      <c r="R36" s="17"/>
      <c r="S36" s="3" t="s">
        <v>27</v>
      </c>
      <c r="T36" s="3">
        <f t="shared" si="6"/>
        <v>0.88099901315382001</v>
      </c>
      <c r="X36" s="3">
        <v>1</v>
      </c>
      <c r="Y36" s="3">
        <f>X36+1</f>
        <v>2</v>
      </c>
      <c r="Z36" s="3">
        <f t="shared" ref="Z36:AL36" si="10">Y36+1</f>
        <v>3</v>
      </c>
      <c r="AA36" s="3">
        <f t="shared" si="10"/>
        <v>4</v>
      </c>
      <c r="AB36" s="3">
        <f t="shared" si="10"/>
        <v>5</v>
      </c>
      <c r="AC36" s="3">
        <f t="shared" si="10"/>
        <v>6</v>
      </c>
      <c r="AD36" s="3">
        <f t="shared" si="10"/>
        <v>7</v>
      </c>
      <c r="AE36" s="3">
        <f t="shared" si="10"/>
        <v>8</v>
      </c>
      <c r="AF36" s="3">
        <f t="shared" si="10"/>
        <v>9</v>
      </c>
      <c r="AG36" s="3">
        <f t="shared" si="10"/>
        <v>10</v>
      </c>
      <c r="AH36" s="3">
        <f t="shared" si="10"/>
        <v>11</v>
      </c>
      <c r="AI36" s="3">
        <f t="shared" si="10"/>
        <v>12</v>
      </c>
      <c r="AJ36" s="3">
        <f t="shared" si="10"/>
        <v>13</v>
      </c>
      <c r="AK36" s="3">
        <f t="shared" si="10"/>
        <v>14</v>
      </c>
      <c r="AL36" s="3">
        <f t="shared" si="10"/>
        <v>15</v>
      </c>
    </row>
    <row r="41" spans="1:38" x14ac:dyDescent="0.2">
      <c r="Y41" s="3">
        <v>82.781186695539304</v>
      </c>
      <c r="Z41" s="3">
        <v>34.786410854356497</v>
      </c>
      <c r="AA41" s="3">
        <v>84.518843455290806</v>
      </c>
      <c r="AB41" s="3">
        <v>62.1386867151883</v>
      </c>
      <c r="AC41" s="3">
        <v>21.140726116046899</v>
      </c>
      <c r="AD41" s="3">
        <v>28.6768542676108</v>
      </c>
      <c r="AE41" s="3">
        <v>65.823146456460194</v>
      </c>
      <c r="AF41" s="3">
        <v>86.088919444556694</v>
      </c>
      <c r="AG41" s="3">
        <v>100</v>
      </c>
      <c r="AH41" s="3">
        <v>96.908031826095893</v>
      </c>
      <c r="AI41" s="3">
        <v>62.1386867151883</v>
      </c>
      <c r="AJ41" s="3">
        <v>100</v>
      </c>
      <c r="AK41" s="3">
        <v>100</v>
      </c>
      <c r="AL41" s="3">
        <v>93.748026677293794</v>
      </c>
    </row>
    <row r="42" spans="1:38" x14ac:dyDescent="0.2">
      <c r="Y42" s="3">
        <v>100</v>
      </c>
      <c r="Z42" s="3">
        <v>41.375359617167902</v>
      </c>
      <c r="AA42" s="3">
        <v>90.388083271978402</v>
      </c>
      <c r="AB42" s="3">
        <v>97.414252570855197</v>
      </c>
      <c r="AC42" s="3">
        <v>63.359111856301602</v>
      </c>
      <c r="AD42" s="3">
        <v>8.9718647111643204</v>
      </c>
      <c r="AE42" s="3">
        <v>80.169514920661001</v>
      </c>
      <c r="AF42" s="3">
        <v>100</v>
      </c>
      <c r="AG42" s="3">
        <v>92.338927905659204</v>
      </c>
      <c r="AH42" s="3">
        <v>96.774940969697496</v>
      </c>
      <c r="AI42" s="3">
        <v>97.414252570855197</v>
      </c>
      <c r="AJ42" s="3">
        <v>100</v>
      </c>
      <c r="AK42" s="3">
        <v>71.303501945525198</v>
      </c>
      <c r="AL42" s="3">
        <v>96.916484826769903</v>
      </c>
    </row>
    <row r="43" spans="1:38" x14ac:dyDescent="0.2">
      <c r="Y43" s="3">
        <v>59.453109234006902</v>
      </c>
      <c r="Z43" s="3">
        <v>39.171045565114802</v>
      </c>
      <c r="AA43" s="3">
        <v>98.132765031286795</v>
      </c>
      <c r="AB43" s="3">
        <v>69.934396898762401</v>
      </c>
      <c r="AC43" s="3">
        <v>41.5221040850587</v>
      </c>
      <c r="AD43" s="3">
        <v>0</v>
      </c>
      <c r="AE43" s="3">
        <v>65.134646372509394</v>
      </c>
      <c r="AF43" s="3">
        <v>59.458875082883999</v>
      </c>
      <c r="AG43" s="3">
        <v>39.823931425923703</v>
      </c>
      <c r="AH43" s="3">
        <v>98.166319035095597</v>
      </c>
      <c r="AI43" s="3">
        <v>69.934396898762401</v>
      </c>
      <c r="AJ43" s="3">
        <v>44.856370080208897</v>
      </c>
      <c r="AK43" s="3">
        <v>0</v>
      </c>
      <c r="AL43" s="3">
        <v>65.571972959486899</v>
      </c>
    </row>
    <row r="44" spans="1:38" x14ac:dyDescent="0.2">
      <c r="Y44" s="3">
        <v>33.787311315401197</v>
      </c>
      <c r="Z44" s="3">
        <v>38.020284510010498</v>
      </c>
      <c r="AA44" s="3">
        <v>88.349085059320302</v>
      </c>
      <c r="AB44" s="3">
        <v>88.823751891074096</v>
      </c>
      <c r="AC44" s="3">
        <v>9.8396010243968099</v>
      </c>
      <c r="AD44" s="3">
        <v>2.56955177743431</v>
      </c>
      <c r="AE44" s="3">
        <v>51.956216745638798</v>
      </c>
      <c r="AF44" s="3">
        <v>33.787311315401197</v>
      </c>
      <c r="AG44" s="3">
        <v>38.092729188619501</v>
      </c>
      <c r="AH44" s="3">
        <v>88.357128493866796</v>
      </c>
      <c r="AI44" s="3">
        <v>88.823751891074096</v>
      </c>
      <c r="AJ44" s="3">
        <v>10.405715055937399</v>
      </c>
      <c r="AK44" s="3">
        <v>2.56955177743431</v>
      </c>
      <c r="AL44" s="3">
        <v>52.029012362019202</v>
      </c>
    </row>
    <row r="45" spans="1:38" x14ac:dyDescent="0.2">
      <c r="Y45" s="3">
        <v>74.448295411999993</v>
      </c>
      <c r="Z45" s="3">
        <v>57.032003590972899</v>
      </c>
      <c r="AA45" s="3">
        <v>90.513653558147396</v>
      </c>
      <c r="AB45" s="3">
        <v>67.957567957567903</v>
      </c>
      <c r="AC45" s="3">
        <v>27.6039683546981</v>
      </c>
      <c r="AD45" s="3">
        <v>1.9077678414869299</v>
      </c>
      <c r="AE45" s="3">
        <v>69.730650914614699</v>
      </c>
      <c r="AF45" s="3">
        <v>74.448295411999993</v>
      </c>
      <c r="AG45" s="3">
        <v>70.6853409991691</v>
      </c>
      <c r="AH45" s="3">
        <v>95.336246733103494</v>
      </c>
      <c r="AI45" s="3">
        <v>67.957567957567903</v>
      </c>
      <c r="AJ45" s="3">
        <v>32.836231332233297</v>
      </c>
      <c r="AK45" s="3">
        <v>3.4613361388742701</v>
      </c>
      <c r="AL45" s="3">
        <v>75.236534661425296</v>
      </c>
    </row>
    <row r="46" spans="1:38" x14ac:dyDescent="0.2">
      <c r="Y46" s="3">
        <v>88.418174326703294</v>
      </c>
      <c r="Z46" s="3">
        <v>48.515743209164903</v>
      </c>
      <c r="AA46" s="3">
        <v>87.986769930174603</v>
      </c>
      <c r="AB46" s="3">
        <v>92.849846782431001</v>
      </c>
      <c r="AC46" s="3">
        <v>30.093504818543298</v>
      </c>
      <c r="AD46" s="3">
        <v>0</v>
      </c>
      <c r="AE46" s="3">
        <v>71.754558357899299</v>
      </c>
      <c r="AF46" s="3">
        <v>88.418174326703294</v>
      </c>
      <c r="AG46" s="3">
        <v>99.502233590316294</v>
      </c>
      <c r="AH46" s="3">
        <v>99.787774435476095</v>
      </c>
      <c r="AI46" s="3">
        <v>93.570877312450307</v>
      </c>
      <c r="AJ46" s="3">
        <v>98.956292766811103</v>
      </c>
      <c r="AK46" s="3">
        <v>98.299065420560694</v>
      </c>
      <c r="AL46" s="3">
        <v>97.4235845737647</v>
      </c>
    </row>
    <row r="47" spans="1:38" x14ac:dyDescent="0.2">
      <c r="Y47" s="3">
        <v>85.901203009500193</v>
      </c>
      <c r="Z47" s="3">
        <v>22.286081556987298</v>
      </c>
      <c r="AA47" s="3">
        <v>63.7785603350844</v>
      </c>
      <c r="AB47" s="3">
        <v>58.027253233727599</v>
      </c>
      <c r="AC47" s="3">
        <v>29.532754849210502</v>
      </c>
      <c r="AD47" s="3">
        <v>0</v>
      </c>
      <c r="AE47" s="3">
        <v>54.282999809760199</v>
      </c>
      <c r="AF47" s="3">
        <v>85.901203009500193</v>
      </c>
      <c r="AG47" s="3">
        <v>97.668662123328701</v>
      </c>
      <c r="AH47" s="3">
        <v>99.637780569029303</v>
      </c>
      <c r="AI47" s="3">
        <v>80.680639136750301</v>
      </c>
      <c r="AJ47" s="3">
        <v>50.266952798598297</v>
      </c>
      <c r="AK47" s="3">
        <v>97.006390850992204</v>
      </c>
      <c r="AL47" s="3">
        <v>90.515527190701803</v>
      </c>
    </row>
    <row r="48" spans="1:38" x14ac:dyDescent="0.2">
      <c r="Y48" s="3">
        <v>65.401522461670396</v>
      </c>
      <c r="Z48" s="3">
        <v>39.622351267161399</v>
      </c>
      <c r="AA48" s="3">
        <v>79.148350281173705</v>
      </c>
      <c r="AB48" s="3">
        <v>62.869269377168401</v>
      </c>
      <c r="AC48" s="3">
        <v>72.411786104037802</v>
      </c>
      <c r="AE48" s="3">
        <v>62.858948655383301</v>
      </c>
      <c r="AF48" s="3">
        <v>65.401522461670396</v>
      </c>
      <c r="AG48" s="3">
        <v>47.479137022651202</v>
      </c>
      <c r="AH48" s="3">
        <v>81.770980210009398</v>
      </c>
      <c r="AI48" s="3">
        <v>62.869269377168401</v>
      </c>
      <c r="AJ48" s="3">
        <v>89.479810840305504</v>
      </c>
      <c r="AL48" s="3">
        <v>67.010138372990497</v>
      </c>
    </row>
    <row r="49" spans="25:38" x14ac:dyDescent="0.2">
      <c r="Y49" s="3">
        <v>36.851994192501401</v>
      </c>
      <c r="Z49" s="3">
        <v>32.983587620926897</v>
      </c>
      <c r="AA49" s="3">
        <v>91.854785478547797</v>
      </c>
      <c r="AB49" s="3">
        <v>44.107800468697597</v>
      </c>
      <c r="AC49" s="3">
        <v>65.930232558139494</v>
      </c>
      <c r="AE49" s="3">
        <v>62.421919200083103</v>
      </c>
      <c r="AF49" s="3">
        <v>36.851994192501401</v>
      </c>
      <c r="AG49" s="3">
        <v>32.983587620926897</v>
      </c>
      <c r="AH49" s="3">
        <v>91.854785478547797</v>
      </c>
      <c r="AI49" s="3">
        <v>44.107800468697597</v>
      </c>
      <c r="AJ49" s="3">
        <v>65.930232558139494</v>
      </c>
      <c r="AL49" s="3">
        <v>62.421919200083103</v>
      </c>
    </row>
    <row r="50" spans="25:38" x14ac:dyDescent="0.2">
      <c r="Y50" s="3">
        <v>66.641728002762406</v>
      </c>
      <c r="Z50" s="3">
        <v>32.3934162512775</v>
      </c>
      <c r="AA50" s="3">
        <v>76.634388742304296</v>
      </c>
      <c r="AB50" s="3">
        <v>75.233575803352906</v>
      </c>
      <c r="AC50" s="3">
        <v>53.154903902650602</v>
      </c>
      <c r="AD50" s="3">
        <v>0</v>
      </c>
      <c r="AE50" s="3">
        <v>64.397892719314697</v>
      </c>
      <c r="AF50" s="3">
        <v>66.641728002762406</v>
      </c>
      <c r="AG50" s="3">
        <v>55.475646697241203</v>
      </c>
      <c r="AH50" s="3">
        <v>82.165112870125995</v>
      </c>
      <c r="AI50" s="3">
        <v>75.233575803352906</v>
      </c>
      <c r="AJ50" s="3">
        <v>62.574665678391</v>
      </c>
      <c r="AK50" s="3">
        <v>2.48650292753402</v>
      </c>
      <c r="AL50" s="3">
        <v>72.0537227566696</v>
      </c>
    </row>
    <row r="51" spans="25:38" x14ac:dyDescent="0.2">
      <c r="Y51" s="3">
        <v>87.877738983867005</v>
      </c>
      <c r="Z51" s="3">
        <v>25.415364650034999</v>
      </c>
      <c r="AA51" s="3">
        <v>96.7947586953197</v>
      </c>
      <c r="AB51" s="3">
        <v>79.862590047963806</v>
      </c>
      <c r="AC51" s="3">
        <v>17.695221688108401</v>
      </c>
      <c r="AD51" s="3">
        <v>0</v>
      </c>
      <c r="AE51" s="3">
        <v>58.673445662114602</v>
      </c>
      <c r="AF51" s="3">
        <v>87.877738983867005</v>
      </c>
      <c r="AG51" s="3">
        <v>46.759899595307601</v>
      </c>
      <c r="AH51" s="3">
        <v>106.008602201128</v>
      </c>
      <c r="AI51" s="3">
        <v>79.862590047963806</v>
      </c>
      <c r="AJ51" s="3">
        <v>96.899978697194499</v>
      </c>
      <c r="AK51" s="3">
        <v>0</v>
      </c>
      <c r="AL51" s="3">
        <v>89.608718750132098</v>
      </c>
    </row>
    <row r="52" spans="25:38" x14ac:dyDescent="0.2">
      <c r="Y52" s="3">
        <v>70.663406524564707</v>
      </c>
      <c r="Z52" s="3">
        <v>23.319433090583502</v>
      </c>
      <c r="AA52" s="3">
        <v>87.984000190103202</v>
      </c>
      <c r="AB52" s="3">
        <v>73.592681284521603</v>
      </c>
      <c r="AC52" s="3">
        <v>25.182479940852101</v>
      </c>
      <c r="AD52" s="3">
        <v>0</v>
      </c>
      <c r="AE52" s="3">
        <v>61.275978741233402</v>
      </c>
      <c r="AF52" s="3">
        <v>70.663406524564707</v>
      </c>
      <c r="AG52" s="3">
        <v>60.980757030876603</v>
      </c>
      <c r="AH52" s="3">
        <v>93.861078778537504</v>
      </c>
      <c r="AI52" s="3">
        <v>74.3635697807659</v>
      </c>
      <c r="AJ52" s="3">
        <v>33.998994354823999</v>
      </c>
      <c r="AK52" s="3">
        <v>0</v>
      </c>
      <c r="AL52" s="3">
        <v>71.188774397057401</v>
      </c>
    </row>
    <row r="53" spans="25:38" x14ac:dyDescent="0.2">
      <c r="Y53" s="3">
        <v>41.199916089783898</v>
      </c>
      <c r="Z53" s="3">
        <v>37.283741169930302</v>
      </c>
      <c r="AA53" s="3">
        <v>94.020605135734201</v>
      </c>
      <c r="AB53" s="3">
        <v>83.526967506025002</v>
      </c>
      <c r="AC53" s="3">
        <v>34.748977437656599</v>
      </c>
      <c r="AD53" s="3">
        <v>50.773195876288597</v>
      </c>
      <c r="AE53" s="3">
        <v>59.301877633582897</v>
      </c>
      <c r="AF53" s="3">
        <v>41.199916089783898</v>
      </c>
      <c r="AG53" s="3">
        <v>49.058285648560798</v>
      </c>
      <c r="AH53" s="3">
        <v>95.317737846839194</v>
      </c>
      <c r="AI53" s="3">
        <v>83.526967506025002</v>
      </c>
      <c r="AJ53" s="3">
        <v>35.969455073228602</v>
      </c>
      <c r="AK53" s="3">
        <v>50.773195876288597</v>
      </c>
      <c r="AL53" s="3">
        <v>62.924757498667098</v>
      </c>
    </row>
    <row r="54" spans="25:38" x14ac:dyDescent="0.2">
      <c r="Y54" s="3">
        <v>81.240704057199594</v>
      </c>
      <c r="Z54" s="3">
        <v>47.487508427479497</v>
      </c>
      <c r="AA54" s="3">
        <v>91.481184612715793</v>
      </c>
      <c r="AB54" s="3">
        <v>66.616021375805502</v>
      </c>
      <c r="AC54" s="3">
        <v>92.797298004922197</v>
      </c>
      <c r="AD54" s="3">
        <v>0.27025472945776502</v>
      </c>
      <c r="AE54" s="3">
        <v>70.902134794510303</v>
      </c>
      <c r="AF54" s="3">
        <v>81.240704057199594</v>
      </c>
      <c r="AG54" s="3">
        <v>47.487508427479497</v>
      </c>
      <c r="AH54" s="3">
        <v>91.481184612715793</v>
      </c>
      <c r="AI54" s="3">
        <v>66.616021375805502</v>
      </c>
      <c r="AJ54" s="3">
        <v>99.018170393255403</v>
      </c>
      <c r="AK54" s="3">
        <v>75.273417284802406</v>
      </c>
      <c r="AL54" s="3">
        <v>79.0044187328334</v>
      </c>
    </row>
    <row r="55" spans="25:38" x14ac:dyDescent="0.2">
      <c r="Y55" s="3">
        <v>69.213656988376997</v>
      </c>
      <c r="Z55" s="3">
        <v>36.112385542168603</v>
      </c>
      <c r="AA55" s="3">
        <v>79.474316211408706</v>
      </c>
      <c r="AB55" s="3">
        <v>70.951232839163694</v>
      </c>
      <c r="AC55" s="3">
        <v>55.182811273542498</v>
      </c>
      <c r="AE55" s="3">
        <v>64.525670879984801</v>
      </c>
      <c r="AF55" s="3">
        <v>69.213656988376997</v>
      </c>
      <c r="AG55" s="3">
        <v>68.039469879517995</v>
      </c>
      <c r="AH55" s="3">
        <v>87.476655148558294</v>
      </c>
      <c r="AI55" s="3">
        <v>71.582394555418702</v>
      </c>
      <c r="AJ55" s="3">
        <v>58.834266434800703</v>
      </c>
      <c r="AL55" s="3">
        <v>74.022281034912297</v>
      </c>
    </row>
    <row r="56" spans="25:38" x14ac:dyDescent="0.2">
      <c r="Y56" s="3">
        <v>64.091858037578206</v>
      </c>
      <c r="Z56" s="3">
        <v>2.6162790697674398</v>
      </c>
      <c r="AA56" s="3">
        <v>74.556489262371599</v>
      </c>
      <c r="AB56" s="3">
        <v>100</v>
      </c>
      <c r="AC56" s="3">
        <v>0</v>
      </c>
      <c r="AD56" s="3">
        <v>0</v>
      </c>
      <c r="AE56" s="3">
        <v>48.6722571628232</v>
      </c>
      <c r="AF56" s="3">
        <v>64.091858037578206</v>
      </c>
      <c r="AG56" s="3">
        <v>100</v>
      </c>
      <c r="AH56" s="3">
        <v>100</v>
      </c>
      <c r="AI56" s="3">
        <v>100</v>
      </c>
      <c r="AJ56" s="3">
        <v>100</v>
      </c>
      <c r="AK56" s="3">
        <v>100</v>
      </c>
      <c r="AL56" s="3">
        <v>90.985324947589007</v>
      </c>
    </row>
    <row r="57" spans="25:38" x14ac:dyDescent="0.2">
      <c r="Y57" s="3">
        <v>74.091060047759797</v>
      </c>
      <c r="Z57" s="3">
        <v>38.897541255218997</v>
      </c>
      <c r="AA57" s="3">
        <v>83.732743342852899</v>
      </c>
      <c r="AB57" s="3">
        <v>68.418238753532407</v>
      </c>
      <c r="AC57" s="3">
        <v>47.356661682933698</v>
      </c>
      <c r="AD57" s="3">
        <v>3.0860927152317799</v>
      </c>
      <c r="AE57" s="3">
        <v>62.215578693885298</v>
      </c>
      <c r="AF57" s="3">
        <v>74.091060047759797</v>
      </c>
      <c r="AG57" s="3">
        <v>38.897541255218997</v>
      </c>
      <c r="AH57" s="3">
        <v>83.732743342852899</v>
      </c>
      <c r="AI57" s="3">
        <v>68.418238753532407</v>
      </c>
      <c r="AJ57" s="3">
        <v>50.746719975809199</v>
      </c>
      <c r="AK57" s="3">
        <v>3.0860927152317799</v>
      </c>
      <c r="AL57" s="3">
        <v>62.905851929891703</v>
      </c>
    </row>
    <row r="58" spans="25:38" x14ac:dyDescent="0.2">
      <c r="Y58" s="3">
        <v>95.539182853315396</v>
      </c>
      <c r="Z58" s="3">
        <v>33.239495798319297</v>
      </c>
      <c r="AA58" s="3">
        <v>77.828746177369993</v>
      </c>
      <c r="AB58" s="3">
        <v>82.385874246339299</v>
      </c>
      <c r="AC58" s="3">
        <v>34.405822081777202</v>
      </c>
      <c r="AD58" s="3">
        <v>0</v>
      </c>
      <c r="AE58" s="3">
        <v>68.221371388792207</v>
      </c>
      <c r="AF58" s="3">
        <v>95.539182853315396</v>
      </c>
      <c r="AG58" s="3">
        <v>87.201680672268907</v>
      </c>
      <c r="AH58" s="3">
        <v>94.776758409785899</v>
      </c>
      <c r="AI58" s="3">
        <v>82.385874246339299</v>
      </c>
      <c r="AJ58" s="3">
        <v>99.0615723451115</v>
      </c>
      <c r="AK58" s="3">
        <v>82.397959183673393</v>
      </c>
      <c r="AL58" s="3">
        <v>92.961882067346707</v>
      </c>
    </row>
    <row r="59" spans="25:38" x14ac:dyDescent="0.2">
      <c r="Y59" s="3">
        <v>51.598129582234797</v>
      </c>
      <c r="Z59" s="3">
        <v>22.964682473884899</v>
      </c>
      <c r="AA59" s="3">
        <v>75.170679123248206</v>
      </c>
      <c r="AB59" s="3">
        <v>74.2873218304576</v>
      </c>
      <c r="AC59" s="3">
        <v>35.447410912094902</v>
      </c>
      <c r="AE59" s="3">
        <v>50.924387636575602</v>
      </c>
      <c r="AF59" s="3">
        <v>51.634691246367801</v>
      </c>
      <c r="AG59" s="3">
        <v>35.038412645774599</v>
      </c>
      <c r="AH59" s="3">
        <v>75.294099267290505</v>
      </c>
      <c r="AI59" s="3">
        <v>79.097899474868697</v>
      </c>
      <c r="AJ59" s="3">
        <v>37.4582253764409</v>
      </c>
      <c r="AL59" s="3">
        <v>53.724622724895703</v>
      </c>
    </row>
    <row r="60" spans="25:38" x14ac:dyDescent="0.2">
      <c r="Y60" s="3">
        <v>17.174384608129699</v>
      </c>
      <c r="Z60" s="3">
        <v>28.878365342453701</v>
      </c>
      <c r="AA60" s="3">
        <v>72.731775406366694</v>
      </c>
      <c r="AB60" s="3">
        <v>30.2</v>
      </c>
      <c r="AC60" s="3">
        <v>0</v>
      </c>
      <c r="AD60" s="3">
        <v>8.5889570552147205</v>
      </c>
      <c r="AE60" s="3">
        <v>42.256774266238502</v>
      </c>
      <c r="AF60" s="3">
        <v>26.662265396585799</v>
      </c>
      <c r="AG60" s="3">
        <v>29.5536262387091</v>
      </c>
      <c r="AH60" s="3">
        <v>73.119005808455995</v>
      </c>
      <c r="AI60" s="3">
        <v>30.2</v>
      </c>
      <c r="AJ60" s="3">
        <v>2.8438030560271601</v>
      </c>
      <c r="AK60" s="3">
        <v>8.5889570552147205</v>
      </c>
      <c r="AL60" s="3">
        <v>44.7035847745666</v>
      </c>
    </row>
    <row r="61" spans="25:38" x14ac:dyDescent="0.2">
      <c r="Y61" s="3">
        <v>82.751937984496095</v>
      </c>
      <c r="Z61" s="3">
        <v>50.675675675675599</v>
      </c>
      <c r="AA61" s="3">
        <v>88.636363636363598</v>
      </c>
      <c r="AB61" s="3">
        <v>91.191709844559497</v>
      </c>
      <c r="AC61" s="3">
        <v>30.542986425339301</v>
      </c>
      <c r="AD61" s="3">
        <v>0</v>
      </c>
      <c r="AE61" s="3">
        <v>71.943231441047999</v>
      </c>
      <c r="AF61" s="3">
        <v>82.751937984496095</v>
      </c>
      <c r="AG61" s="3">
        <v>98.225225225225202</v>
      </c>
      <c r="AH61" s="3">
        <v>99.545454545454504</v>
      </c>
      <c r="AI61" s="3">
        <v>91.191709844559497</v>
      </c>
      <c r="AJ61" s="3">
        <v>98.959276018099501</v>
      </c>
      <c r="AK61" s="3">
        <v>0</v>
      </c>
      <c r="AL61" s="3">
        <v>95.171761280931506</v>
      </c>
    </row>
    <row r="62" spans="25:38" x14ac:dyDescent="0.2">
      <c r="Y62" s="3">
        <v>87.390318024226303</v>
      </c>
      <c r="Z62" s="3">
        <v>37.613798452669698</v>
      </c>
      <c r="AA62" s="3">
        <v>84.942094766740894</v>
      </c>
      <c r="AB62" s="3">
        <v>78.9440890587355</v>
      </c>
      <c r="AC62" s="3">
        <v>8.4872127758800993</v>
      </c>
      <c r="AD62" s="3">
        <v>0</v>
      </c>
      <c r="AE62" s="3">
        <v>57.531343032962297</v>
      </c>
      <c r="AF62" s="3">
        <v>87.390318024226303</v>
      </c>
      <c r="AG62" s="3">
        <v>91.202434711732394</v>
      </c>
      <c r="AH62" s="3">
        <v>98.558810151625494</v>
      </c>
      <c r="AI62" s="3">
        <v>79.234859184182099</v>
      </c>
      <c r="AJ62" s="3">
        <v>70.054955443235798</v>
      </c>
      <c r="AK62" s="3">
        <v>0</v>
      </c>
      <c r="AL62" s="3">
        <v>88.099901315381999</v>
      </c>
    </row>
    <row r="63" spans="25:38" x14ac:dyDescent="0.2">
      <c r="Y63" s="3">
        <v>45.000709145567598</v>
      </c>
      <c r="Z63" s="3">
        <v>22.583667527540701</v>
      </c>
      <c r="AA63" s="3">
        <v>58.688442384473397</v>
      </c>
      <c r="AB63" s="3">
        <v>45.058231290314701</v>
      </c>
      <c r="AC63" s="3">
        <v>27.237350485551801</v>
      </c>
      <c r="AE63" s="3">
        <v>41.241095315259599</v>
      </c>
      <c r="AF63" s="3">
        <v>45.9276968157046</v>
      </c>
      <c r="AG63" s="3">
        <v>25.861277747892199</v>
      </c>
      <c r="AH63" s="3">
        <v>69.025522777101202</v>
      </c>
      <c r="AI63" s="3">
        <v>45.069157244716997</v>
      </c>
      <c r="AJ63" s="3">
        <v>72.677899988157193</v>
      </c>
      <c r="AL63" s="3">
        <v>55.850503659031602</v>
      </c>
    </row>
    <row r="64" spans="25:38" x14ac:dyDescent="0.2">
      <c r="Y64" s="3">
        <v>59.655679025536898</v>
      </c>
      <c r="Z64" s="3">
        <v>26.0842871920809</v>
      </c>
      <c r="AA64" s="3">
        <v>71.250183698620702</v>
      </c>
      <c r="AB64" s="3">
        <v>70.967741935483801</v>
      </c>
      <c r="AC64" s="3">
        <v>78.041172800998098</v>
      </c>
      <c r="AE64" s="3">
        <v>58.408660410591601</v>
      </c>
      <c r="AF64" s="3">
        <v>59.655679025536898</v>
      </c>
      <c r="AG64" s="3">
        <v>38.059034114642401</v>
      </c>
      <c r="AH64" s="3">
        <v>75.194065770653907</v>
      </c>
      <c r="AI64" s="3">
        <v>70.967741935483801</v>
      </c>
      <c r="AJ64" s="3">
        <v>78.435653737477494</v>
      </c>
      <c r="AL64" s="3">
        <v>62.881345324356602</v>
      </c>
    </row>
    <row r="65" spans="25:38" x14ac:dyDescent="0.2">
      <c r="Y65" s="3">
        <v>59.965648035496997</v>
      </c>
      <c r="Z65" s="3">
        <v>40.335712492378299</v>
      </c>
      <c r="AA65" s="3">
        <v>65.503241214602497</v>
      </c>
      <c r="AB65" s="3">
        <v>62.303096143400303</v>
      </c>
      <c r="AC65" s="3">
        <v>32.539682539682502</v>
      </c>
      <c r="AD65" s="3">
        <v>0</v>
      </c>
      <c r="AE65" s="3">
        <v>49.978337749745499</v>
      </c>
      <c r="AF65" s="3">
        <v>59.965648035496997</v>
      </c>
      <c r="AG65" s="3">
        <v>43.1727699867293</v>
      </c>
      <c r="AH65" s="3">
        <v>68.010917775503202</v>
      </c>
      <c r="AI65" s="3">
        <v>62.303096143400303</v>
      </c>
      <c r="AJ65" s="3">
        <v>45.202624811563297</v>
      </c>
      <c r="AK65" s="3">
        <v>0</v>
      </c>
      <c r="AL65" s="3">
        <v>54.393406615550397</v>
      </c>
    </row>
    <row r="66" spans="25:38" x14ac:dyDescent="0.2">
      <c r="Y66" s="3">
        <v>91.871921182265993</v>
      </c>
      <c r="Z66" s="3">
        <v>34.130560969509297</v>
      </c>
      <c r="AA66" s="3">
        <v>75.548432751945995</v>
      </c>
      <c r="AB66" s="3">
        <v>75.433866065300506</v>
      </c>
      <c r="AC66" s="3">
        <v>17.064649380381201</v>
      </c>
      <c r="AD66" s="3">
        <v>0</v>
      </c>
      <c r="AE66" s="3">
        <v>56.962387037928004</v>
      </c>
      <c r="AF66" s="3">
        <v>91.871921182265993</v>
      </c>
      <c r="AG66" s="3">
        <v>58.236157450885003</v>
      </c>
      <c r="AH66" s="3">
        <v>75.548432751945995</v>
      </c>
      <c r="AI66" s="3">
        <v>75.433866065300506</v>
      </c>
      <c r="AJ66" s="3">
        <v>100.18513910317</v>
      </c>
      <c r="AK66" s="3">
        <v>0</v>
      </c>
      <c r="AL66" s="3">
        <v>80.255762890284302</v>
      </c>
    </row>
    <row r="67" spans="25:38" x14ac:dyDescent="0.2">
      <c r="Y67" s="3">
        <v>82.296282026584393</v>
      </c>
      <c r="Z67" s="3">
        <v>75.546066310447301</v>
      </c>
      <c r="AA67" s="3">
        <v>73.526621749811397</v>
      </c>
      <c r="AB67" s="3">
        <v>40.384231868643198</v>
      </c>
      <c r="AC67" s="3">
        <v>15.5801845142039</v>
      </c>
      <c r="AD67" s="3">
        <v>62.171753016323599</v>
      </c>
      <c r="AE67" s="3">
        <v>63.621767054330803</v>
      </c>
      <c r="AF67" s="3">
        <v>82.296282026584393</v>
      </c>
      <c r="AG67" s="3">
        <v>81.904357352053395</v>
      </c>
      <c r="AH67" s="3">
        <v>76.952545423588603</v>
      </c>
      <c r="AI67" s="3">
        <v>40.384231868643198</v>
      </c>
      <c r="AJ67" s="3">
        <v>40.876290229272499</v>
      </c>
      <c r="AK67" s="3">
        <v>82.753726046841706</v>
      </c>
      <c r="AL67" s="3">
        <v>70.497020193253405</v>
      </c>
    </row>
    <row r="68" spans="25:38" x14ac:dyDescent="0.2">
      <c r="Y68" s="3">
        <v>63.904845078045199</v>
      </c>
      <c r="Z68" s="3">
        <v>49.9287214885954</v>
      </c>
      <c r="AA68" s="3">
        <v>80.203891033070406</v>
      </c>
      <c r="AB68" s="3">
        <v>58.3572253043899</v>
      </c>
      <c r="AC68" s="3">
        <v>26.328108097476498</v>
      </c>
      <c r="AD68" s="3">
        <v>0</v>
      </c>
      <c r="AE68" s="3">
        <v>62.389417431306299</v>
      </c>
      <c r="AF68" s="3">
        <v>63.904845078045199</v>
      </c>
      <c r="AG68" s="3">
        <v>53.691476590636199</v>
      </c>
      <c r="AH68" s="3">
        <v>81.830968482407002</v>
      </c>
      <c r="AI68" s="3">
        <v>68.466321629370299</v>
      </c>
      <c r="AJ68" s="3">
        <v>30.230316857777801</v>
      </c>
      <c r="AK68" s="3">
        <v>44.480519480519398</v>
      </c>
      <c r="AL68" s="3">
        <v>65.035510387154503</v>
      </c>
    </row>
    <row r="69" spans="25:38" x14ac:dyDescent="0.2">
      <c r="Y69" s="3">
        <v>63.936461058785198</v>
      </c>
      <c r="Z69" s="3">
        <v>24.2430963558839</v>
      </c>
      <c r="AA69" s="3">
        <v>84.843027245629699</v>
      </c>
      <c r="AB69" s="3">
        <v>55.260326796497601</v>
      </c>
      <c r="AC69" s="3">
        <v>58.667362020589103</v>
      </c>
      <c r="AD69" s="3">
        <v>0</v>
      </c>
      <c r="AE69" s="3">
        <v>60.835074696305597</v>
      </c>
      <c r="AF69" s="3">
        <v>63.936461058785198</v>
      </c>
      <c r="AG69" s="3">
        <v>35.143963631579297</v>
      </c>
      <c r="AH69" s="3">
        <v>95.617833026878898</v>
      </c>
      <c r="AI69" s="3">
        <v>55.260326796497601</v>
      </c>
      <c r="AJ69" s="3">
        <v>58.667362020589103</v>
      </c>
      <c r="AK69" s="3">
        <v>0</v>
      </c>
      <c r="AL69" s="3">
        <v>67.108025439407598</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O47"/>
  <sheetViews>
    <sheetView zoomScale="70" zoomScaleNormal="70" workbookViewId="0">
      <selection activeCell="L28" sqref="L28"/>
    </sheetView>
  </sheetViews>
  <sheetFormatPr defaultColWidth="10.28515625" defaultRowHeight="12" x14ac:dyDescent="0.2"/>
  <cols>
    <col min="1" max="16384" width="10.28515625" style="19"/>
  </cols>
  <sheetData>
    <row r="1" spans="1:41" x14ac:dyDescent="0.2">
      <c r="A1" s="18" t="s">
        <v>65</v>
      </c>
    </row>
    <row r="3" spans="1:41" x14ac:dyDescent="0.2">
      <c r="A3" s="18" t="s">
        <v>64</v>
      </c>
      <c r="B3" s="20">
        <v>41299.611226851848</v>
      </c>
      <c r="I3" s="21" t="s">
        <v>48</v>
      </c>
      <c r="J3" s="21" t="s">
        <v>45</v>
      </c>
      <c r="K3" s="21" t="s">
        <v>52</v>
      </c>
      <c r="L3" s="21" t="s">
        <v>87</v>
      </c>
      <c r="M3" s="21" t="s">
        <v>86</v>
      </c>
      <c r="N3" s="21" t="s">
        <v>35</v>
      </c>
      <c r="O3" s="21" t="s">
        <v>85</v>
      </c>
      <c r="P3" s="21" t="s">
        <v>84</v>
      </c>
      <c r="Q3" s="21" t="s">
        <v>89</v>
      </c>
      <c r="R3" s="21" t="s">
        <v>83</v>
      </c>
      <c r="S3" s="21" t="s">
        <v>82</v>
      </c>
      <c r="T3" s="21" t="s">
        <v>81</v>
      </c>
      <c r="U3" s="21" t="s">
        <v>80</v>
      </c>
      <c r="V3" s="21" t="s">
        <v>79</v>
      </c>
      <c r="W3" s="21" t="s">
        <v>78</v>
      </c>
      <c r="X3" s="21" t="s">
        <v>77</v>
      </c>
      <c r="Y3" s="21" t="s">
        <v>32</v>
      </c>
      <c r="Z3" s="21" t="s">
        <v>76</v>
      </c>
      <c r="AA3" s="21" t="s">
        <v>75</v>
      </c>
      <c r="AB3" s="21" t="s">
        <v>74</v>
      </c>
      <c r="AC3" s="21" t="s">
        <v>34</v>
      </c>
      <c r="AD3" s="21" t="s">
        <v>73</v>
      </c>
      <c r="AE3" s="21" t="s">
        <v>72</v>
      </c>
      <c r="AF3" s="21" t="s">
        <v>33</v>
      </c>
      <c r="AG3" s="21" t="s">
        <v>43</v>
      </c>
      <c r="AH3" s="21" t="s">
        <v>36</v>
      </c>
      <c r="AI3" s="21" t="s">
        <v>71</v>
      </c>
      <c r="AJ3" s="21" t="s">
        <v>70</v>
      </c>
      <c r="AK3" s="21" t="s">
        <v>69</v>
      </c>
      <c r="AL3" s="21" t="s">
        <v>68</v>
      </c>
      <c r="AM3" s="21" t="s">
        <v>67</v>
      </c>
      <c r="AN3" s="21" t="s">
        <v>42</v>
      </c>
      <c r="AO3" s="21" t="s">
        <v>66</v>
      </c>
    </row>
    <row r="4" spans="1:41" x14ac:dyDescent="0.2">
      <c r="A4" s="18" t="s">
        <v>63</v>
      </c>
      <c r="B4" s="20">
        <v>41351.893215046293</v>
      </c>
      <c r="I4" s="21" t="s">
        <v>61</v>
      </c>
      <c r="J4" s="21" t="s">
        <v>44</v>
      </c>
      <c r="K4" s="22">
        <v>78672423</v>
      </c>
      <c r="L4" s="22">
        <v>70006710</v>
      </c>
      <c r="M4" s="22">
        <v>1685954</v>
      </c>
      <c r="N4" s="22">
        <v>321197</v>
      </c>
      <c r="O4" s="22">
        <v>922726</v>
      </c>
      <c r="P4" s="22">
        <v>693950</v>
      </c>
      <c r="Q4" s="22">
        <v>16002600</v>
      </c>
      <c r="R4" s="22">
        <v>157907</v>
      </c>
      <c r="S4" s="22">
        <v>863714</v>
      </c>
      <c r="T4" s="22">
        <v>927400</v>
      </c>
      <c r="U4" s="22">
        <v>7389590</v>
      </c>
      <c r="V4" s="22">
        <v>12515928</v>
      </c>
      <c r="W4" s="22">
        <v>11411000</v>
      </c>
      <c r="X4" s="22">
        <v>79528</v>
      </c>
      <c r="Y4" s="22">
        <v>213905</v>
      </c>
      <c r="Z4" s="22">
        <v>272478</v>
      </c>
      <c r="AA4" s="22">
        <v>102489</v>
      </c>
      <c r="AB4" s="22">
        <v>744211</v>
      </c>
      <c r="AC4" s="22">
        <v>45747</v>
      </c>
      <c r="AD4" s="22">
        <v>2724000</v>
      </c>
      <c r="AE4" s="22">
        <v>1230852</v>
      </c>
      <c r="AF4" s="22">
        <v>4292969</v>
      </c>
      <c r="AG4" s="22">
        <v>1664296</v>
      </c>
      <c r="AH4" s="22">
        <v>974940</v>
      </c>
      <c r="AI4" s="22">
        <v>203763</v>
      </c>
      <c r="AJ4" s="22">
        <v>436342</v>
      </c>
      <c r="AK4" s="22">
        <v>708241</v>
      </c>
      <c r="AL4" s="22">
        <v>1261876</v>
      </c>
      <c r="AM4" s="22">
        <v>10824820</v>
      </c>
      <c r="AN4" s="22">
        <v>5950</v>
      </c>
      <c r="AO4" s="22">
        <v>722024</v>
      </c>
    </row>
    <row r="5" spans="1:41" x14ac:dyDescent="0.2">
      <c r="A5" s="18" t="s">
        <v>93</v>
      </c>
      <c r="B5" s="18" t="s">
        <v>50</v>
      </c>
      <c r="I5" s="21" t="s">
        <v>92</v>
      </c>
      <c r="J5" s="21" t="s">
        <v>44</v>
      </c>
      <c r="K5" s="23" t="s">
        <v>41</v>
      </c>
      <c r="L5" s="23" t="s">
        <v>41</v>
      </c>
      <c r="M5" s="22">
        <v>30856</v>
      </c>
      <c r="N5" s="22">
        <v>0</v>
      </c>
      <c r="O5" s="22">
        <v>7208</v>
      </c>
      <c r="P5" s="22">
        <v>0</v>
      </c>
      <c r="Q5" s="22">
        <v>1819900</v>
      </c>
      <c r="R5" s="22">
        <v>8662</v>
      </c>
      <c r="S5" s="22">
        <v>64810</v>
      </c>
      <c r="T5" s="22">
        <v>1554</v>
      </c>
      <c r="U5" s="22">
        <v>95963</v>
      </c>
      <c r="V5" s="22">
        <v>213214</v>
      </c>
      <c r="W5" s="22">
        <v>34000</v>
      </c>
      <c r="X5" s="22">
        <v>78</v>
      </c>
      <c r="Y5" s="22">
        <v>4278</v>
      </c>
      <c r="Z5" s="22">
        <v>1433</v>
      </c>
      <c r="AA5" s="22">
        <v>6352</v>
      </c>
      <c r="AB5" s="22">
        <v>6238</v>
      </c>
      <c r="AC5" s="22">
        <v>0</v>
      </c>
      <c r="AD5" s="22">
        <v>308000</v>
      </c>
      <c r="AE5" s="22">
        <v>86197</v>
      </c>
      <c r="AF5" s="22">
        <v>128079</v>
      </c>
      <c r="AG5" s="22">
        <v>0</v>
      </c>
      <c r="AH5" s="22">
        <v>48251</v>
      </c>
      <c r="AI5" s="22">
        <v>8530</v>
      </c>
      <c r="AJ5" s="22">
        <v>2852</v>
      </c>
      <c r="AK5" s="23" t="s">
        <v>41</v>
      </c>
      <c r="AL5" s="22">
        <v>0</v>
      </c>
      <c r="AM5" s="22">
        <v>0</v>
      </c>
      <c r="AN5" s="22">
        <v>0</v>
      </c>
      <c r="AO5" s="22">
        <v>28790</v>
      </c>
    </row>
    <row r="6" spans="1:41" x14ac:dyDescent="0.2">
      <c r="I6" s="21" t="s">
        <v>91</v>
      </c>
      <c r="J6" s="21" t="s">
        <v>44</v>
      </c>
      <c r="K6" s="23" t="s">
        <v>41</v>
      </c>
      <c r="L6" s="23" t="s">
        <v>41</v>
      </c>
      <c r="M6" s="22">
        <v>0</v>
      </c>
      <c r="N6" s="22">
        <v>358</v>
      </c>
      <c r="O6" s="22">
        <v>0</v>
      </c>
      <c r="P6" s="22">
        <v>0</v>
      </c>
      <c r="Q6" s="22">
        <v>0</v>
      </c>
      <c r="R6" s="22">
        <v>0</v>
      </c>
      <c r="S6" s="22">
        <v>0</v>
      </c>
      <c r="T6" s="22">
        <v>0</v>
      </c>
      <c r="U6" s="22">
        <v>0</v>
      </c>
      <c r="V6" s="22">
        <v>0</v>
      </c>
      <c r="W6" s="22">
        <v>0</v>
      </c>
      <c r="X6" s="22">
        <v>0</v>
      </c>
      <c r="Y6" s="22">
        <v>3794</v>
      </c>
      <c r="Z6" s="22">
        <v>0</v>
      </c>
      <c r="AA6" s="22">
        <v>0</v>
      </c>
      <c r="AB6" s="22">
        <v>0</v>
      </c>
      <c r="AC6" s="22">
        <v>320</v>
      </c>
      <c r="AD6" s="22">
        <v>0</v>
      </c>
      <c r="AE6" s="22">
        <v>0</v>
      </c>
      <c r="AF6" s="22">
        <v>448000</v>
      </c>
      <c r="AG6" s="22">
        <v>0</v>
      </c>
      <c r="AH6" s="22">
        <v>0</v>
      </c>
      <c r="AI6" s="22">
        <v>0</v>
      </c>
      <c r="AJ6" s="22">
        <v>4709</v>
      </c>
      <c r="AK6" s="22">
        <v>0</v>
      </c>
      <c r="AL6" s="22">
        <v>0</v>
      </c>
      <c r="AM6" s="22">
        <v>0</v>
      </c>
      <c r="AN6" s="22">
        <v>0</v>
      </c>
      <c r="AO6" s="22">
        <v>0</v>
      </c>
    </row>
    <row r="7" spans="1:41" x14ac:dyDescent="0.2">
      <c r="A7" s="18" t="s">
        <v>46</v>
      </c>
      <c r="B7" s="18" t="s">
        <v>59</v>
      </c>
      <c r="I7" s="21" t="s">
        <v>90</v>
      </c>
      <c r="J7" s="21" t="s">
        <v>44</v>
      </c>
      <c r="K7" s="23" t="s">
        <v>41</v>
      </c>
      <c r="L7" s="23" t="s">
        <v>41</v>
      </c>
      <c r="M7" s="22">
        <v>234389</v>
      </c>
      <c r="N7" s="22">
        <v>758</v>
      </c>
      <c r="O7" s="22">
        <v>65860</v>
      </c>
      <c r="P7" s="22">
        <v>167532</v>
      </c>
      <c r="Q7" s="22">
        <v>1860818</v>
      </c>
      <c r="R7" s="22">
        <v>0</v>
      </c>
      <c r="S7" s="22">
        <v>7</v>
      </c>
      <c r="T7" s="22">
        <v>0</v>
      </c>
      <c r="U7" s="22">
        <v>504851</v>
      </c>
      <c r="V7" s="22">
        <v>939918</v>
      </c>
      <c r="W7" s="22">
        <v>1148000</v>
      </c>
      <c r="X7" s="22">
        <v>0</v>
      </c>
      <c r="Y7" s="22">
        <v>0</v>
      </c>
      <c r="Z7" s="22">
        <v>4</v>
      </c>
      <c r="AA7" s="22">
        <v>18554</v>
      </c>
      <c r="AB7" s="22">
        <v>25457</v>
      </c>
      <c r="AC7" s="22">
        <v>0</v>
      </c>
      <c r="AD7" s="22">
        <v>314880</v>
      </c>
      <c r="AE7" s="22">
        <v>229420</v>
      </c>
      <c r="AF7" s="22">
        <v>60051</v>
      </c>
      <c r="AG7" s="22">
        <v>96589</v>
      </c>
      <c r="AH7" s="22">
        <v>0</v>
      </c>
      <c r="AI7" s="22">
        <v>1276</v>
      </c>
      <c r="AJ7" s="23" t="s">
        <v>41</v>
      </c>
      <c r="AK7" s="22">
        <v>209866</v>
      </c>
      <c r="AL7" s="22">
        <v>281896</v>
      </c>
      <c r="AM7" s="22">
        <v>721505</v>
      </c>
      <c r="AN7" s="22">
        <v>2704</v>
      </c>
      <c r="AO7" s="22">
        <v>191283</v>
      </c>
    </row>
    <row r="8" spans="1:41" x14ac:dyDescent="0.2">
      <c r="A8" s="18" t="s">
        <v>49</v>
      </c>
      <c r="B8" s="18" t="s">
        <v>62</v>
      </c>
      <c r="I8" s="21" t="s">
        <v>31</v>
      </c>
      <c r="J8" s="21" t="s">
        <v>44</v>
      </c>
      <c r="K8" s="22">
        <v>49765018</v>
      </c>
      <c r="L8" s="22">
        <v>45710139</v>
      </c>
      <c r="M8" s="22">
        <v>1344669</v>
      </c>
      <c r="N8" s="22">
        <v>197958</v>
      </c>
      <c r="O8" s="22">
        <v>646015</v>
      </c>
      <c r="P8" s="22">
        <v>582952</v>
      </c>
      <c r="Q8" s="22">
        <v>11627900</v>
      </c>
      <c r="R8" s="22">
        <v>88650</v>
      </c>
      <c r="S8" s="22">
        <v>572116</v>
      </c>
      <c r="T8" s="22">
        <v>544080</v>
      </c>
      <c r="U8" s="22">
        <v>4575396</v>
      </c>
      <c r="V8" s="22">
        <v>7645844</v>
      </c>
      <c r="W8" s="22">
        <v>7346000</v>
      </c>
      <c r="X8" s="22">
        <v>39770</v>
      </c>
      <c r="Y8" s="22">
        <v>104643</v>
      </c>
      <c r="Z8" s="22">
        <v>164616</v>
      </c>
      <c r="AA8" s="22">
        <v>67598</v>
      </c>
      <c r="AB8" s="22">
        <v>384959</v>
      </c>
      <c r="AC8" s="22">
        <v>13034</v>
      </c>
      <c r="AD8" s="22">
        <v>2014000</v>
      </c>
      <c r="AE8" s="22">
        <v>819217</v>
      </c>
      <c r="AF8" s="22">
        <v>1668686</v>
      </c>
      <c r="AG8" s="22">
        <v>923991</v>
      </c>
      <c r="AH8" s="22">
        <v>422776</v>
      </c>
      <c r="AI8" s="22">
        <v>124204</v>
      </c>
      <c r="AJ8" s="22">
        <v>199568</v>
      </c>
      <c r="AK8" s="22">
        <v>392421</v>
      </c>
      <c r="AL8" s="22">
        <v>685585</v>
      </c>
      <c r="AM8" s="22">
        <v>6568370</v>
      </c>
      <c r="AN8" s="22">
        <v>2734</v>
      </c>
      <c r="AO8" s="22">
        <v>409346</v>
      </c>
    </row>
    <row r="9" spans="1:41" x14ac:dyDescent="0.2">
      <c r="A9" s="18" t="s">
        <v>47</v>
      </c>
      <c r="B9" s="18" t="s">
        <v>60</v>
      </c>
    </row>
    <row r="10" spans="1:41" x14ac:dyDescent="0.2">
      <c r="M10" s="19" t="str">
        <f t="shared" ref="M10:AO10" si="0">+M3</f>
        <v>Belgium</v>
      </c>
      <c r="N10" s="19" t="str">
        <f t="shared" si="0"/>
        <v>Bulgaria</v>
      </c>
      <c r="O10" s="19" t="str">
        <f t="shared" si="0"/>
        <v>Czech Republic</v>
      </c>
      <c r="P10" s="19" t="str">
        <f t="shared" si="0"/>
        <v>Denmark</v>
      </c>
      <c r="Q10" s="19" t="str">
        <f t="shared" si="0"/>
        <v>Germany (until 1990 former territory of the FRG)</v>
      </c>
      <c r="R10" s="19" t="str">
        <f t="shared" si="0"/>
        <v>Estonia</v>
      </c>
      <c r="S10" s="19" t="str">
        <f t="shared" si="0"/>
        <v>Ireland</v>
      </c>
      <c r="T10" s="19" t="str">
        <f t="shared" si="0"/>
        <v>Greece</v>
      </c>
      <c r="U10" s="19" t="str">
        <f t="shared" si="0"/>
        <v>Spain</v>
      </c>
      <c r="V10" s="19" t="str">
        <f t="shared" si="0"/>
        <v>France</v>
      </c>
      <c r="W10" s="19" t="str">
        <f t="shared" si="0"/>
        <v>Italy</v>
      </c>
      <c r="X10" s="19" t="str">
        <f t="shared" si="0"/>
        <v>Cyprus</v>
      </c>
      <c r="Y10" s="19" t="str">
        <f t="shared" si="0"/>
        <v>Latvia</v>
      </c>
      <c r="Z10" s="19" t="str">
        <f t="shared" si="0"/>
        <v>Lithuania</v>
      </c>
      <c r="AA10" s="19" t="str">
        <f t="shared" si="0"/>
        <v>Luxembourg</v>
      </c>
      <c r="AB10" s="19" t="str">
        <f t="shared" si="0"/>
        <v>Hungary</v>
      </c>
      <c r="AC10" s="19" t="str">
        <f t="shared" si="0"/>
        <v>Malta</v>
      </c>
      <c r="AD10" s="19" t="str">
        <f t="shared" si="0"/>
        <v>Netherlands</v>
      </c>
      <c r="AE10" s="19" t="str">
        <f t="shared" si="0"/>
        <v>Austria</v>
      </c>
      <c r="AF10" s="19" t="str">
        <f t="shared" si="0"/>
        <v>Poland</v>
      </c>
      <c r="AG10" s="19" t="str">
        <f t="shared" si="0"/>
        <v>Portugal</v>
      </c>
      <c r="AH10" s="19" t="str">
        <f t="shared" si="0"/>
        <v>Romania</v>
      </c>
      <c r="AI10" s="19" t="str">
        <f t="shared" si="0"/>
        <v>Slovenia</v>
      </c>
      <c r="AJ10" s="19" t="str">
        <f t="shared" si="0"/>
        <v>Slovakia</v>
      </c>
      <c r="AK10" s="19" t="str">
        <f t="shared" si="0"/>
        <v>Finland</v>
      </c>
      <c r="AL10" s="19" t="str">
        <f t="shared" si="0"/>
        <v>Sweden</v>
      </c>
      <c r="AM10" s="19" t="str">
        <f t="shared" si="0"/>
        <v>United Kingdom</v>
      </c>
      <c r="AN10" s="19" t="str">
        <f t="shared" si="0"/>
        <v>Liechtenstein</v>
      </c>
      <c r="AO10" s="19" t="str">
        <f t="shared" si="0"/>
        <v>Norway</v>
      </c>
    </row>
    <row r="11" spans="1:41" x14ac:dyDescent="0.2">
      <c r="A11" s="21" t="s">
        <v>48</v>
      </c>
      <c r="B11" s="21" t="s">
        <v>61</v>
      </c>
      <c r="C11" s="21" t="s">
        <v>92</v>
      </c>
      <c r="D11" s="21" t="s">
        <v>91</v>
      </c>
      <c r="E11" s="21" t="s">
        <v>90</v>
      </c>
      <c r="F11" s="21" t="s">
        <v>31</v>
      </c>
      <c r="M11" s="19" t="s">
        <v>0</v>
      </c>
      <c r="N11" s="19" t="s">
        <v>1</v>
      </c>
      <c r="O11" s="19" t="s">
        <v>2</v>
      </c>
      <c r="P11" s="19" t="s">
        <v>3</v>
      </c>
      <c r="Q11" s="19" t="s">
        <v>4</v>
      </c>
      <c r="R11" s="19" t="s">
        <v>5</v>
      </c>
      <c r="S11" s="19" t="s">
        <v>6</v>
      </c>
      <c r="T11" s="19" t="s">
        <v>7</v>
      </c>
      <c r="U11" s="19" t="s">
        <v>8</v>
      </c>
      <c r="V11" s="19" t="s">
        <v>9</v>
      </c>
      <c r="W11" s="19" t="s">
        <v>10</v>
      </c>
      <c r="X11" s="19" t="s">
        <v>11</v>
      </c>
      <c r="Y11" s="19" t="s">
        <v>12</v>
      </c>
      <c r="Z11" s="19" t="s">
        <v>13</v>
      </c>
      <c r="AA11" s="19" t="s">
        <v>14</v>
      </c>
      <c r="AB11" s="19" t="s">
        <v>15</v>
      </c>
      <c r="AC11" s="19" t="s">
        <v>16</v>
      </c>
      <c r="AD11" s="19" t="s">
        <v>17</v>
      </c>
      <c r="AE11" s="19" t="s">
        <v>18</v>
      </c>
      <c r="AF11" s="19" t="s">
        <v>19</v>
      </c>
      <c r="AG11" s="19" t="s">
        <v>20</v>
      </c>
      <c r="AH11" s="19" t="s">
        <v>21</v>
      </c>
      <c r="AI11" s="19" t="s">
        <v>22</v>
      </c>
      <c r="AJ11" s="19" t="s">
        <v>23</v>
      </c>
      <c r="AK11" s="19" t="s">
        <v>24</v>
      </c>
      <c r="AL11" s="19" t="s">
        <v>25</v>
      </c>
      <c r="AM11" s="19" t="s">
        <v>26</v>
      </c>
      <c r="AN11" s="19" t="s">
        <v>28</v>
      </c>
      <c r="AO11" s="19" t="s">
        <v>27</v>
      </c>
    </row>
    <row r="12" spans="1:41" x14ac:dyDescent="0.2">
      <c r="A12" s="21"/>
      <c r="B12" s="21"/>
      <c r="C12" s="21"/>
      <c r="D12" s="21"/>
      <c r="E12" s="21"/>
      <c r="F12" s="21"/>
      <c r="M12" s="24">
        <f>+M4</f>
        <v>1685954</v>
      </c>
      <c r="N12" s="24">
        <f t="shared" ref="N12:AO12" si="1">+N4</f>
        <v>321197</v>
      </c>
      <c r="O12" s="24">
        <f t="shared" si="1"/>
        <v>922726</v>
      </c>
      <c r="P12" s="24">
        <f t="shared" si="1"/>
        <v>693950</v>
      </c>
      <c r="Q12" s="24">
        <f t="shared" si="1"/>
        <v>16002600</v>
      </c>
      <c r="R12" s="24">
        <f t="shared" si="1"/>
        <v>157907</v>
      </c>
      <c r="S12" s="24">
        <f t="shared" si="1"/>
        <v>863714</v>
      </c>
      <c r="T12" s="24">
        <f t="shared" si="1"/>
        <v>927400</v>
      </c>
      <c r="U12" s="24">
        <f t="shared" si="1"/>
        <v>7389590</v>
      </c>
      <c r="V12" s="24">
        <f t="shared" si="1"/>
        <v>12515928</v>
      </c>
      <c r="W12" s="24">
        <f t="shared" si="1"/>
        <v>11411000</v>
      </c>
      <c r="X12" s="24">
        <f t="shared" si="1"/>
        <v>79528</v>
      </c>
      <c r="Y12" s="24">
        <f t="shared" si="1"/>
        <v>213905</v>
      </c>
      <c r="Z12" s="24">
        <f t="shared" si="1"/>
        <v>272478</v>
      </c>
      <c r="AA12" s="24">
        <f t="shared" si="1"/>
        <v>102489</v>
      </c>
      <c r="AB12" s="24">
        <f t="shared" si="1"/>
        <v>744211</v>
      </c>
      <c r="AC12" s="24">
        <f t="shared" si="1"/>
        <v>45747</v>
      </c>
      <c r="AD12" s="24">
        <f t="shared" si="1"/>
        <v>2724000</v>
      </c>
      <c r="AE12" s="24">
        <f t="shared" si="1"/>
        <v>1230852</v>
      </c>
      <c r="AF12" s="24">
        <f t="shared" si="1"/>
        <v>4292969</v>
      </c>
      <c r="AG12" s="24">
        <f t="shared" si="1"/>
        <v>1664296</v>
      </c>
      <c r="AH12" s="24">
        <f t="shared" si="1"/>
        <v>974940</v>
      </c>
      <c r="AI12" s="24">
        <f t="shared" si="1"/>
        <v>203763</v>
      </c>
      <c r="AJ12" s="24">
        <f t="shared" si="1"/>
        <v>436342</v>
      </c>
      <c r="AK12" s="24">
        <f t="shared" si="1"/>
        <v>708241</v>
      </c>
      <c r="AL12" s="24">
        <f t="shared" si="1"/>
        <v>1261876</v>
      </c>
      <c r="AM12" s="24">
        <f t="shared" si="1"/>
        <v>10824820</v>
      </c>
      <c r="AN12" s="24">
        <f t="shared" si="1"/>
        <v>5950</v>
      </c>
      <c r="AO12" s="24">
        <f t="shared" si="1"/>
        <v>722024</v>
      </c>
    </row>
    <row r="13" spans="1:41" x14ac:dyDescent="0.2">
      <c r="A13" s="21" t="s">
        <v>45</v>
      </c>
      <c r="B13" s="21" t="s">
        <v>44</v>
      </c>
      <c r="C13" s="21" t="s">
        <v>44</v>
      </c>
      <c r="D13" s="21" t="s">
        <v>44</v>
      </c>
      <c r="E13" s="21" t="s">
        <v>44</v>
      </c>
      <c r="F13" s="21" t="s">
        <v>44</v>
      </c>
      <c r="L13" s="19" t="s">
        <v>31</v>
      </c>
      <c r="M13" s="24">
        <f>+M8</f>
        <v>1344669</v>
      </c>
      <c r="N13" s="24">
        <f t="shared" ref="N13:AO13" si="2">+N8</f>
        <v>197958</v>
      </c>
      <c r="O13" s="24">
        <f t="shared" si="2"/>
        <v>646015</v>
      </c>
      <c r="P13" s="24">
        <f t="shared" si="2"/>
        <v>582952</v>
      </c>
      <c r="Q13" s="24">
        <f t="shared" si="2"/>
        <v>11627900</v>
      </c>
      <c r="R13" s="24">
        <f t="shared" si="2"/>
        <v>88650</v>
      </c>
      <c r="S13" s="24">
        <f t="shared" si="2"/>
        <v>572116</v>
      </c>
      <c r="T13" s="24">
        <f t="shared" si="2"/>
        <v>544080</v>
      </c>
      <c r="U13" s="24">
        <f t="shared" si="2"/>
        <v>4575396</v>
      </c>
      <c r="V13" s="24">
        <f t="shared" si="2"/>
        <v>7645844</v>
      </c>
      <c r="W13" s="24">
        <f t="shared" si="2"/>
        <v>7346000</v>
      </c>
      <c r="X13" s="24">
        <f t="shared" si="2"/>
        <v>39770</v>
      </c>
      <c r="Y13" s="24">
        <f t="shared" si="2"/>
        <v>104643</v>
      </c>
      <c r="Z13" s="24">
        <f t="shared" si="2"/>
        <v>164616</v>
      </c>
      <c r="AA13" s="24">
        <f t="shared" si="2"/>
        <v>67598</v>
      </c>
      <c r="AB13" s="24">
        <f t="shared" si="2"/>
        <v>384959</v>
      </c>
      <c r="AC13" s="24">
        <f t="shared" si="2"/>
        <v>13034</v>
      </c>
      <c r="AD13" s="24">
        <f t="shared" si="2"/>
        <v>2014000</v>
      </c>
      <c r="AE13" s="24">
        <f t="shared" si="2"/>
        <v>819217</v>
      </c>
      <c r="AF13" s="24">
        <f t="shared" si="2"/>
        <v>1668686</v>
      </c>
      <c r="AG13" s="24">
        <f t="shared" si="2"/>
        <v>923991</v>
      </c>
      <c r="AH13" s="24">
        <f t="shared" si="2"/>
        <v>422776</v>
      </c>
      <c r="AI13" s="24">
        <f t="shared" si="2"/>
        <v>124204</v>
      </c>
      <c r="AJ13" s="24">
        <f t="shared" si="2"/>
        <v>199568</v>
      </c>
      <c r="AK13" s="24">
        <f t="shared" si="2"/>
        <v>392421</v>
      </c>
      <c r="AL13" s="24">
        <f t="shared" si="2"/>
        <v>685585</v>
      </c>
      <c r="AM13" s="24">
        <f t="shared" si="2"/>
        <v>6568370</v>
      </c>
      <c r="AN13" s="24">
        <f t="shared" si="2"/>
        <v>2734</v>
      </c>
      <c r="AO13" s="24">
        <f t="shared" si="2"/>
        <v>409346</v>
      </c>
    </row>
    <row r="14" spans="1:41" x14ac:dyDescent="0.2">
      <c r="A14" s="21" t="s">
        <v>52</v>
      </c>
      <c r="B14" s="22">
        <v>78672423</v>
      </c>
      <c r="C14" s="23" t="s">
        <v>41</v>
      </c>
      <c r="D14" s="23" t="s">
        <v>41</v>
      </c>
      <c r="E14" s="23" t="s">
        <v>41</v>
      </c>
      <c r="F14" s="22">
        <v>49765018</v>
      </c>
      <c r="L14" s="19" t="s">
        <v>94</v>
      </c>
      <c r="M14" s="24">
        <f>+M5</f>
        <v>30856</v>
      </c>
      <c r="N14" s="24">
        <f t="shared" ref="N14:AO14" si="3">+N5</f>
        <v>0</v>
      </c>
      <c r="O14" s="24">
        <f t="shared" si="3"/>
        <v>7208</v>
      </c>
      <c r="P14" s="24">
        <f t="shared" si="3"/>
        <v>0</v>
      </c>
      <c r="Q14" s="24">
        <f t="shared" si="3"/>
        <v>1819900</v>
      </c>
      <c r="R14" s="24">
        <f t="shared" si="3"/>
        <v>8662</v>
      </c>
      <c r="S14" s="24">
        <f t="shared" si="3"/>
        <v>64810</v>
      </c>
      <c r="T14" s="24">
        <f t="shared" si="3"/>
        <v>1554</v>
      </c>
      <c r="U14" s="24">
        <f t="shared" si="3"/>
        <v>95963</v>
      </c>
      <c r="V14" s="24">
        <f t="shared" si="3"/>
        <v>213214</v>
      </c>
      <c r="W14" s="24">
        <f t="shared" si="3"/>
        <v>34000</v>
      </c>
      <c r="X14" s="24">
        <f t="shared" si="3"/>
        <v>78</v>
      </c>
      <c r="Y14" s="24">
        <f t="shared" si="3"/>
        <v>4278</v>
      </c>
      <c r="Z14" s="24">
        <f t="shared" si="3"/>
        <v>1433</v>
      </c>
      <c r="AA14" s="24">
        <f t="shared" si="3"/>
        <v>6352</v>
      </c>
      <c r="AB14" s="24">
        <f t="shared" si="3"/>
        <v>6238</v>
      </c>
      <c r="AC14" s="24">
        <f t="shared" si="3"/>
        <v>0</v>
      </c>
      <c r="AD14" s="24">
        <f t="shared" si="3"/>
        <v>308000</v>
      </c>
      <c r="AE14" s="24">
        <f t="shared" si="3"/>
        <v>86197</v>
      </c>
      <c r="AF14" s="24">
        <f t="shared" si="3"/>
        <v>128079</v>
      </c>
      <c r="AG14" s="24">
        <f t="shared" si="3"/>
        <v>0</v>
      </c>
      <c r="AH14" s="24">
        <f t="shared" si="3"/>
        <v>48251</v>
      </c>
      <c r="AI14" s="24">
        <f t="shared" si="3"/>
        <v>8530</v>
      </c>
      <c r="AJ14" s="24">
        <f t="shared" si="3"/>
        <v>2852</v>
      </c>
      <c r="AK14" s="24">
        <v>0</v>
      </c>
      <c r="AL14" s="24">
        <f t="shared" si="3"/>
        <v>0</v>
      </c>
      <c r="AM14" s="24">
        <f t="shared" si="3"/>
        <v>0</v>
      </c>
      <c r="AN14" s="24">
        <f t="shared" si="3"/>
        <v>0</v>
      </c>
      <c r="AO14" s="24">
        <f t="shared" si="3"/>
        <v>28790</v>
      </c>
    </row>
    <row r="15" spans="1:41" x14ac:dyDescent="0.2">
      <c r="A15" s="21" t="s">
        <v>87</v>
      </c>
      <c r="B15" s="22">
        <v>70006710</v>
      </c>
      <c r="C15" s="23" t="s">
        <v>41</v>
      </c>
      <c r="D15" s="23" t="s">
        <v>41</v>
      </c>
      <c r="E15" s="23" t="s">
        <v>41</v>
      </c>
      <c r="F15" s="22">
        <v>45710139</v>
      </c>
      <c r="L15" s="19" t="s">
        <v>95</v>
      </c>
      <c r="M15" s="24">
        <f>+M6</f>
        <v>0</v>
      </c>
      <c r="N15" s="24">
        <f t="shared" ref="N15:AO15" si="4">+N6</f>
        <v>358</v>
      </c>
      <c r="O15" s="24">
        <f t="shared" si="4"/>
        <v>0</v>
      </c>
      <c r="P15" s="24">
        <f t="shared" si="4"/>
        <v>0</v>
      </c>
      <c r="Q15" s="24">
        <f t="shared" si="4"/>
        <v>0</v>
      </c>
      <c r="R15" s="24">
        <f t="shared" si="4"/>
        <v>0</v>
      </c>
      <c r="S15" s="24">
        <f t="shared" si="4"/>
        <v>0</v>
      </c>
      <c r="T15" s="24">
        <f t="shared" si="4"/>
        <v>0</v>
      </c>
      <c r="U15" s="24">
        <f t="shared" si="4"/>
        <v>0</v>
      </c>
      <c r="V15" s="24">
        <f t="shared" si="4"/>
        <v>0</v>
      </c>
      <c r="W15" s="24">
        <f t="shared" si="4"/>
        <v>0</v>
      </c>
      <c r="X15" s="24">
        <f t="shared" si="4"/>
        <v>0</v>
      </c>
      <c r="Y15" s="24">
        <f t="shared" si="4"/>
        <v>3794</v>
      </c>
      <c r="Z15" s="24">
        <f t="shared" si="4"/>
        <v>0</v>
      </c>
      <c r="AA15" s="24">
        <f t="shared" si="4"/>
        <v>0</v>
      </c>
      <c r="AB15" s="24">
        <f t="shared" si="4"/>
        <v>0</v>
      </c>
      <c r="AC15" s="24">
        <f t="shared" si="4"/>
        <v>320</v>
      </c>
      <c r="AD15" s="24">
        <f t="shared" si="4"/>
        <v>0</v>
      </c>
      <c r="AE15" s="24">
        <f t="shared" si="4"/>
        <v>0</v>
      </c>
      <c r="AF15" s="24">
        <f t="shared" si="4"/>
        <v>448000</v>
      </c>
      <c r="AG15" s="24">
        <f t="shared" si="4"/>
        <v>0</v>
      </c>
      <c r="AH15" s="24">
        <f t="shared" si="4"/>
        <v>0</v>
      </c>
      <c r="AI15" s="24">
        <f t="shared" si="4"/>
        <v>0</v>
      </c>
      <c r="AJ15" s="24">
        <f t="shared" si="4"/>
        <v>4709</v>
      </c>
      <c r="AK15" s="24">
        <f t="shared" si="4"/>
        <v>0</v>
      </c>
      <c r="AL15" s="24">
        <f t="shared" si="4"/>
        <v>0</v>
      </c>
      <c r="AM15" s="24">
        <f t="shared" si="4"/>
        <v>0</v>
      </c>
      <c r="AN15" s="24">
        <f t="shared" si="4"/>
        <v>0</v>
      </c>
      <c r="AO15" s="24">
        <f t="shared" si="4"/>
        <v>0</v>
      </c>
    </row>
    <row r="16" spans="1:41" x14ac:dyDescent="0.2">
      <c r="A16" s="21" t="s">
        <v>86</v>
      </c>
      <c r="B16" s="22">
        <v>1685954</v>
      </c>
      <c r="C16" s="22">
        <v>30856</v>
      </c>
      <c r="D16" s="22">
        <v>0</v>
      </c>
      <c r="E16" s="22">
        <v>234389</v>
      </c>
      <c r="F16" s="22">
        <v>1344669</v>
      </c>
      <c r="L16" s="19" t="s">
        <v>96</v>
      </c>
      <c r="M16" s="24">
        <f>+M7</f>
        <v>234389</v>
      </c>
      <c r="N16" s="24">
        <f t="shared" ref="N16:AO16" si="5">+N7</f>
        <v>758</v>
      </c>
      <c r="O16" s="24">
        <f t="shared" si="5"/>
        <v>65860</v>
      </c>
      <c r="P16" s="24">
        <f t="shared" si="5"/>
        <v>167532</v>
      </c>
      <c r="Q16" s="24">
        <f t="shared" si="5"/>
        <v>1860818</v>
      </c>
      <c r="R16" s="24">
        <f t="shared" si="5"/>
        <v>0</v>
      </c>
      <c r="S16" s="24">
        <f t="shared" si="5"/>
        <v>7</v>
      </c>
      <c r="T16" s="24">
        <f t="shared" si="5"/>
        <v>0</v>
      </c>
      <c r="U16" s="24">
        <f t="shared" si="5"/>
        <v>504851</v>
      </c>
      <c r="V16" s="24">
        <f t="shared" si="5"/>
        <v>939918</v>
      </c>
      <c r="W16" s="24">
        <f t="shared" si="5"/>
        <v>1148000</v>
      </c>
      <c r="X16" s="24">
        <f t="shared" si="5"/>
        <v>0</v>
      </c>
      <c r="Y16" s="24">
        <f t="shared" si="5"/>
        <v>0</v>
      </c>
      <c r="Z16" s="24">
        <f t="shared" si="5"/>
        <v>4</v>
      </c>
      <c r="AA16" s="24">
        <f t="shared" si="5"/>
        <v>18554</v>
      </c>
      <c r="AB16" s="24">
        <f t="shared" si="5"/>
        <v>25457</v>
      </c>
      <c r="AC16" s="24">
        <f t="shared" si="5"/>
        <v>0</v>
      </c>
      <c r="AD16" s="24">
        <f t="shared" si="5"/>
        <v>314880</v>
      </c>
      <c r="AE16" s="24">
        <f t="shared" si="5"/>
        <v>229420</v>
      </c>
      <c r="AF16" s="24">
        <f t="shared" si="5"/>
        <v>60051</v>
      </c>
      <c r="AG16" s="24">
        <f t="shared" si="5"/>
        <v>96589</v>
      </c>
      <c r="AH16" s="24">
        <f t="shared" si="5"/>
        <v>0</v>
      </c>
      <c r="AI16" s="24">
        <f t="shared" si="5"/>
        <v>1276</v>
      </c>
      <c r="AJ16" s="24">
        <v>0</v>
      </c>
      <c r="AK16" s="24">
        <f t="shared" si="5"/>
        <v>209866</v>
      </c>
      <c r="AL16" s="24">
        <f t="shared" si="5"/>
        <v>281896</v>
      </c>
      <c r="AM16" s="24">
        <f t="shared" si="5"/>
        <v>721505</v>
      </c>
      <c r="AN16" s="24">
        <f t="shared" si="5"/>
        <v>2704</v>
      </c>
      <c r="AO16" s="24">
        <f t="shared" si="5"/>
        <v>191283</v>
      </c>
    </row>
    <row r="17" spans="1:41" x14ac:dyDescent="0.2">
      <c r="A17" s="21" t="s">
        <v>35</v>
      </c>
      <c r="B17" s="22">
        <v>321197</v>
      </c>
      <c r="C17" s="22">
        <v>0</v>
      </c>
      <c r="D17" s="22">
        <v>358</v>
      </c>
      <c r="E17" s="22">
        <v>758</v>
      </c>
      <c r="F17" s="22">
        <v>197958</v>
      </c>
    </row>
    <row r="18" spans="1:41" x14ac:dyDescent="0.2">
      <c r="A18" s="21" t="s">
        <v>85</v>
      </c>
      <c r="B18" s="22">
        <v>922726</v>
      </c>
      <c r="C18" s="22">
        <v>7208</v>
      </c>
      <c r="D18" s="22">
        <v>0</v>
      </c>
      <c r="E18" s="22">
        <v>65860</v>
      </c>
      <c r="F18" s="22">
        <v>646015</v>
      </c>
    </row>
    <row r="19" spans="1:41" x14ac:dyDescent="0.2">
      <c r="A19" s="21" t="s">
        <v>84</v>
      </c>
      <c r="B19" s="22">
        <v>693950</v>
      </c>
      <c r="C19" s="22">
        <v>0</v>
      </c>
      <c r="D19" s="22">
        <v>0</v>
      </c>
      <c r="E19" s="22">
        <v>167532</v>
      </c>
      <c r="F19" s="22">
        <v>582952</v>
      </c>
    </row>
    <row r="20" spans="1:41" x14ac:dyDescent="0.2">
      <c r="A20" s="21" t="s">
        <v>89</v>
      </c>
      <c r="B20" s="22">
        <v>16002600</v>
      </c>
      <c r="C20" s="22">
        <v>1819900</v>
      </c>
      <c r="D20" s="22">
        <v>0</v>
      </c>
      <c r="E20" s="22">
        <v>1860818</v>
      </c>
      <c r="F20" s="22">
        <v>11627900</v>
      </c>
      <c r="M20" s="19" t="s">
        <v>0</v>
      </c>
      <c r="N20" s="19" t="s">
        <v>1</v>
      </c>
      <c r="O20" s="19" t="s">
        <v>2</v>
      </c>
      <c r="P20" s="19" t="s">
        <v>3</v>
      </c>
      <c r="Q20" s="19" t="s">
        <v>4</v>
      </c>
      <c r="R20" s="19" t="s">
        <v>5</v>
      </c>
      <c r="S20" s="19" t="s">
        <v>6</v>
      </c>
      <c r="T20" s="19" t="s">
        <v>7</v>
      </c>
      <c r="U20" s="19" t="s">
        <v>8</v>
      </c>
      <c r="V20" s="19" t="s">
        <v>9</v>
      </c>
      <c r="W20" s="19" t="s">
        <v>10</v>
      </c>
      <c r="X20" s="19" t="s">
        <v>11</v>
      </c>
      <c r="Y20" s="19" t="s">
        <v>12</v>
      </c>
      <c r="Z20" s="19" t="s">
        <v>13</v>
      </c>
      <c r="AA20" s="19" t="s">
        <v>14</v>
      </c>
      <c r="AB20" s="19" t="s">
        <v>15</v>
      </c>
      <c r="AC20" s="19" t="s">
        <v>16</v>
      </c>
      <c r="AD20" s="19" t="s">
        <v>17</v>
      </c>
      <c r="AE20" s="19" t="s">
        <v>18</v>
      </c>
      <c r="AF20" s="19" t="s">
        <v>19</v>
      </c>
      <c r="AG20" s="19" t="s">
        <v>20</v>
      </c>
      <c r="AH20" s="19" t="s">
        <v>21</v>
      </c>
      <c r="AI20" s="19" t="s">
        <v>22</v>
      </c>
      <c r="AJ20" s="19" t="s">
        <v>23</v>
      </c>
      <c r="AK20" s="19" t="s">
        <v>24</v>
      </c>
      <c r="AL20" s="19" t="s">
        <v>25</v>
      </c>
      <c r="AM20" s="19" t="s">
        <v>26</v>
      </c>
      <c r="AN20" s="19" t="s">
        <v>28</v>
      </c>
      <c r="AO20" s="19" t="s">
        <v>27</v>
      </c>
    </row>
    <row r="21" spans="1:41" x14ac:dyDescent="0.2">
      <c r="A21" s="21" t="s">
        <v>83</v>
      </c>
      <c r="B21" s="22">
        <v>157907</v>
      </c>
      <c r="C21" s="22">
        <v>8662</v>
      </c>
      <c r="D21" s="22">
        <v>0</v>
      </c>
      <c r="E21" s="22">
        <v>0</v>
      </c>
      <c r="F21" s="22">
        <v>88650</v>
      </c>
      <c r="L21" s="19" t="s">
        <v>31</v>
      </c>
      <c r="M21" s="6">
        <f t="shared" ref="M21:R21" si="6">+M13/M$12</f>
        <v>0.79757158261731931</v>
      </c>
      <c r="N21" s="6">
        <f t="shared" si="6"/>
        <v>0.61631335286444144</v>
      </c>
      <c r="O21" s="6">
        <f t="shared" si="6"/>
        <v>0.70011574400201149</v>
      </c>
      <c r="P21" s="6">
        <f t="shared" si="6"/>
        <v>0.84004899488435769</v>
      </c>
      <c r="Q21" s="6">
        <f t="shared" si="6"/>
        <v>0.72662567332808414</v>
      </c>
      <c r="R21" s="6">
        <f t="shared" si="6"/>
        <v>0.56140639743646581</v>
      </c>
      <c r="S21" s="6">
        <f t="shared" ref="S21:AO21" si="7">+S13/S$12</f>
        <v>0.66239055983809458</v>
      </c>
      <c r="T21" s="6">
        <f t="shared" si="7"/>
        <v>0.58667241751132193</v>
      </c>
      <c r="U21" s="6">
        <f t="shared" si="7"/>
        <v>0.61916777520809685</v>
      </c>
      <c r="V21" s="6">
        <f t="shared" si="7"/>
        <v>0.61088910067235924</v>
      </c>
      <c r="W21" s="6">
        <f t="shared" si="7"/>
        <v>0.64376478836210671</v>
      </c>
      <c r="X21" s="6">
        <f t="shared" si="7"/>
        <v>0.5000754451262448</v>
      </c>
      <c r="Y21" s="6">
        <f t="shared" si="7"/>
        <v>0.48920315093148825</v>
      </c>
      <c r="Z21" s="6">
        <f t="shared" si="7"/>
        <v>0.6041441877876379</v>
      </c>
      <c r="AA21" s="6">
        <f t="shared" si="7"/>
        <v>0.65956346534750065</v>
      </c>
      <c r="AB21" s="6">
        <f t="shared" si="7"/>
        <v>0.51727131149633643</v>
      </c>
      <c r="AC21" s="6">
        <f t="shared" si="7"/>
        <v>0.2849148578048834</v>
      </c>
      <c r="AD21" s="6">
        <f t="shared" si="7"/>
        <v>0.73935389133627016</v>
      </c>
      <c r="AE21" s="6">
        <f t="shared" si="7"/>
        <v>0.66556905298118707</v>
      </c>
      <c r="AF21" s="6">
        <f t="shared" si="7"/>
        <v>0.38870208473436452</v>
      </c>
      <c r="AG21" s="6">
        <f t="shared" si="7"/>
        <v>0.55518429413998471</v>
      </c>
      <c r="AH21" s="6">
        <f t="shared" si="7"/>
        <v>0.43364309598539397</v>
      </c>
      <c r="AI21" s="6">
        <f t="shared" si="7"/>
        <v>0.60955129243287542</v>
      </c>
      <c r="AJ21" s="6">
        <f t="shared" si="7"/>
        <v>0.45736601106471531</v>
      </c>
      <c r="AK21" s="6">
        <f t="shared" si="7"/>
        <v>0.55407834338876172</v>
      </c>
      <c r="AL21" s="6">
        <f t="shared" si="7"/>
        <v>0.54330615686485839</v>
      </c>
      <c r="AM21" s="6">
        <f t="shared" si="7"/>
        <v>0.60678791887532546</v>
      </c>
      <c r="AN21" s="6">
        <f t="shared" si="7"/>
        <v>0.45949579831932774</v>
      </c>
      <c r="AO21" s="6">
        <f t="shared" si="7"/>
        <v>0.56694237310671114</v>
      </c>
    </row>
    <row r="22" spans="1:41" x14ac:dyDescent="0.2">
      <c r="A22" s="21" t="s">
        <v>82</v>
      </c>
      <c r="B22" s="22">
        <v>863714</v>
      </c>
      <c r="C22" s="22">
        <v>64810</v>
      </c>
      <c r="D22" s="22">
        <v>0</v>
      </c>
      <c r="E22" s="22">
        <v>7</v>
      </c>
      <c r="F22" s="22">
        <v>572116</v>
      </c>
      <c r="L22" s="19" t="s">
        <v>94</v>
      </c>
      <c r="M22" s="6">
        <f t="shared" ref="M22:Q24" si="8">+M14/M$12</f>
        <v>1.8301804201063612E-2</v>
      </c>
      <c r="N22" s="6">
        <f t="shared" si="8"/>
        <v>0</v>
      </c>
      <c r="O22" s="6">
        <f t="shared" si="8"/>
        <v>7.8116363904344299E-3</v>
      </c>
      <c r="P22" s="6">
        <f t="shared" si="8"/>
        <v>0</v>
      </c>
      <c r="Q22" s="6">
        <f t="shared" si="8"/>
        <v>0.1137252696436829</v>
      </c>
      <c r="R22" s="6">
        <f t="shared" ref="R22:AO22" si="9">+R14/R$12</f>
        <v>5.4855072922669675E-2</v>
      </c>
      <c r="S22" s="6">
        <f t="shared" si="9"/>
        <v>7.5036412516180123E-2</v>
      </c>
      <c r="T22" s="6">
        <f t="shared" si="9"/>
        <v>1.6756523614405866E-3</v>
      </c>
      <c r="U22" s="6">
        <f t="shared" si="9"/>
        <v>1.2986241455885915E-2</v>
      </c>
      <c r="V22" s="6">
        <f t="shared" si="9"/>
        <v>1.7035412795599336E-2</v>
      </c>
      <c r="W22" s="6">
        <f t="shared" si="9"/>
        <v>2.9795811059503989E-3</v>
      </c>
      <c r="X22" s="6">
        <f t="shared" si="9"/>
        <v>9.8078664118297952E-4</v>
      </c>
      <c r="Y22" s="6">
        <f t="shared" si="9"/>
        <v>1.9999532502746546E-2</v>
      </c>
      <c r="Z22" s="6">
        <f t="shared" si="9"/>
        <v>5.2591401874646764E-3</v>
      </c>
      <c r="AA22" s="6">
        <f t="shared" si="9"/>
        <v>6.197738293865683E-2</v>
      </c>
      <c r="AB22" s="6">
        <f t="shared" si="9"/>
        <v>8.3820314400082779E-3</v>
      </c>
      <c r="AC22" s="6">
        <f t="shared" si="9"/>
        <v>0</v>
      </c>
      <c r="AD22" s="6">
        <f t="shared" si="9"/>
        <v>0.1130690161527166</v>
      </c>
      <c r="AE22" s="6">
        <f t="shared" si="9"/>
        <v>7.0030352958763517E-2</v>
      </c>
      <c r="AF22" s="6">
        <f t="shared" si="9"/>
        <v>2.9834596988704089E-2</v>
      </c>
      <c r="AG22" s="6">
        <f t="shared" si="9"/>
        <v>0</v>
      </c>
      <c r="AH22" s="6">
        <f t="shared" si="9"/>
        <v>4.9491250743635508E-2</v>
      </c>
      <c r="AI22" s="6">
        <f t="shared" si="9"/>
        <v>4.1862359702203047E-2</v>
      </c>
      <c r="AJ22" s="6">
        <f t="shared" si="9"/>
        <v>6.5361574178052998E-3</v>
      </c>
      <c r="AK22" s="6">
        <f t="shared" si="9"/>
        <v>0</v>
      </c>
      <c r="AL22" s="6">
        <f t="shared" si="9"/>
        <v>0</v>
      </c>
      <c r="AM22" s="6">
        <f t="shared" si="9"/>
        <v>0</v>
      </c>
      <c r="AN22" s="6">
        <f t="shared" si="9"/>
        <v>0</v>
      </c>
      <c r="AO22" s="6">
        <f t="shared" si="9"/>
        <v>3.9874020808172581E-2</v>
      </c>
    </row>
    <row r="23" spans="1:41" x14ac:dyDescent="0.2">
      <c r="A23" s="21" t="s">
        <v>81</v>
      </c>
      <c r="B23" s="22">
        <v>927400</v>
      </c>
      <c r="C23" s="22">
        <v>1554</v>
      </c>
      <c r="D23" s="22">
        <v>0</v>
      </c>
      <c r="E23" s="22">
        <v>0</v>
      </c>
      <c r="F23" s="22">
        <v>544080</v>
      </c>
      <c r="L23" s="19" t="s">
        <v>95</v>
      </c>
      <c r="M23" s="6">
        <f t="shared" si="8"/>
        <v>0</v>
      </c>
      <c r="N23" s="6">
        <f t="shared" si="8"/>
        <v>1.1145807713023471E-3</v>
      </c>
      <c r="O23" s="6">
        <f t="shared" si="8"/>
        <v>0</v>
      </c>
      <c r="P23" s="6">
        <f t="shared" si="8"/>
        <v>0</v>
      </c>
      <c r="Q23" s="6">
        <f t="shared" si="8"/>
        <v>0</v>
      </c>
      <c r="R23" s="6">
        <f t="shared" ref="R23:AO23" si="10">+R15/R$12</f>
        <v>0</v>
      </c>
      <c r="S23" s="6">
        <f t="shared" si="10"/>
        <v>0</v>
      </c>
      <c r="T23" s="6">
        <f t="shared" si="10"/>
        <v>0</v>
      </c>
      <c r="U23" s="6">
        <f t="shared" si="10"/>
        <v>0</v>
      </c>
      <c r="V23" s="6">
        <f t="shared" si="10"/>
        <v>0</v>
      </c>
      <c r="W23" s="6">
        <f t="shared" si="10"/>
        <v>0</v>
      </c>
      <c r="X23" s="6">
        <f t="shared" si="10"/>
        <v>0</v>
      </c>
      <c r="Y23" s="6">
        <f t="shared" si="10"/>
        <v>1.7736845796030947E-2</v>
      </c>
      <c r="Z23" s="6">
        <f t="shared" si="10"/>
        <v>0</v>
      </c>
      <c r="AA23" s="6">
        <f t="shared" si="10"/>
        <v>0</v>
      </c>
      <c r="AB23" s="6">
        <f t="shared" si="10"/>
        <v>0</v>
      </c>
      <c r="AC23" s="6">
        <f t="shared" si="10"/>
        <v>6.9949942072704222E-3</v>
      </c>
      <c r="AD23" s="6">
        <f t="shared" si="10"/>
        <v>0</v>
      </c>
      <c r="AE23" s="6">
        <f t="shared" si="10"/>
        <v>0</v>
      </c>
      <c r="AF23" s="6">
        <f t="shared" si="10"/>
        <v>0.10435668182090296</v>
      </c>
      <c r="AG23" s="6">
        <f t="shared" si="10"/>
        <v>0</v>
      </c>
      <c r="AH23" s="6">
        <f t="shared" si="10"/>
        <v>0</v>
      </c>
      <c r="AI23" s="6">
        <f t="shared" si="10"/>
        <v>0</v>
      </c>
      <c r="AJ23" s="6">
        <f t="shared" si="10"/>
        <v>1.0791993436341218E-2</v>
      </c>
      <c r="AK23" s="6">
        <f t="shared" si="10"/>
        <v>0</v>
      </c>
      <c r="AL23" s="6">
        <f t="shared" si="10"/>
        <v>0</v>
      </c>
      <c r="AM23" s="6">
        <f t="shared" si="10"/>
        <v>0</v>
      </c>
      <c r="AN23" s="6">
        <f t="shared" si="10"/>
        <v>0</v>
      </c>
      <c r="AO23" s="6">
        <f t="shared" si="10"/>
        <v>0</v>
      </c>
    </row>
    <row r="24" spans="1:41" x14ac:dyDescent="0.2">
      <c r="A24" s="21" t="s">
        <v>80</v>
      </c>
      <c r="B24" s="22">
        <v>7389590</v>
      </c>
      <c r="C24" s="22">
        <v>95963</v>
      </c>
      <c r="D24" s="22">
        <v>0</v>
      </c>
      <c r="E24" s="22">
        <v>504851</v>
      </c>
      <c r="F24" s="22">
        <v>4575396</v>
      </c>
      <c r="L24" s="19" t="s">
        <v>96</v>
      </c>
      <c r="M24" s="6">
        <f t="shared" si="8"/>
        <v>0.13902455227129565</v>
      </c>
      <c r="N24" s="6">
        <f t="shared" si="8"/>
        <v>2.3599224152155841E-3</v>
      </c>
      <c r="O24" s="6">
        <f t="shared" si="8"/>
        <v>7.1375467907049336E-2</v>
      </c>
      <c r="P24" s="6">
        <f t="shared" si="8"/>
        <v>0.24141796959435119</v>
      </c>
      <c r="Q24" s="6">
        <f t="shared" si="8"/>
        <v>0.11628222913776512</v>
      </c>
      <c r="R24" s="6">
        <f t="shared" ref="R24:AO24" si="11">+R16/R$12</f>
        <v>0</v>
      </c>
      <c r="S24" s="6">
        <f t="shared" si="11"/>
        <v>8.1045346028893829E-6</v>
      </c>
      <c r="T24" s="6">
        <f t="shared" si="11"/>
        <v>0</v>
      </c>
      <c r="U24" s="6">
        <f t="shared" si="11"/>
        <v>6.8319216627715479E-2</v>
      </c>
      <c r="V24" s="6">
        <f t="shared" si="11"/>
        <v>7.5097747446294036E-2</v>
      </c>
      <c r="W24" s="6">
        <f t="shared" si="11"/>
        <v>0.1006046796950311</v>
      </c>
      <c r="X24" s="6">
        <f t="shared" si="11"/>
        <v>0</v>
      </c>
      <c r="Y24" s="6">
        <f t="shared" si="11"/>
        <v>0</v>
      </c>
      <c r="Z24" s="6">
        <f t="shared" si="11"/>
        <v>1.4680084263683674E-5</v>
      </c>
      <c r="AA24" s="6">
        <f t="shared" si="11"/>
        <v>0.18103406219204013</v>
      </c>
      <c r="AB24" s="6">
        <f t="shared" si="11"/>
        <v>3.4206696756699378E-2</v>
      </c>
      <c r="AC24" s="6">
        <f t="shared" si="11"/>
        <v>0</v>
      </c>
      <c r="AD24" s="6">
        <f t="shared" si="11"/>
        <v>0.11559471365638767</v>
      </c>
      <c r="AE24" s="6">
        <f t="shared" si="11"/>
        <v>0.18639121519077842</v>
      </c>
      <c r="AF24" s="6">
        <f t="shared" si="11"/>
        <v>1.398822120541751E-2</v>
      </c>
      <c r="AG24" s="6">
        <f t="shared" si="11"/>
        <v>5.8035950335757584E-2</v>
      </c>
      <c r="AH24" s="6">
        <f t="shared" si="11"/>
        <v>0</v>
      </c>
      <c r="AI24" s="6">
        <f t="shared" si="11"/>
        <v>6.2621771371642546E-3</v>
      </c>
      <c r="AJ24" s="6">
        <f t="shared" si="11"/>
        <v>0</v>
      </c>
      <c r="AK24" s="6">
        <f t="shared" si="11"/>
        <v>0.29632003795318262</v>
      </c>
      <c r="AL24" s="6">
        <f t="shared" si="11"/>
        <v>0.22339437472461637</v>
      </c>
      <c r="AM24" s="6">
        <f t="shared" si="11"/>
        <v>6.6652840416745962E-2</v>
      </c>
      <c r="AN24" s="6">
        <f t="shared" si="11"/>
        <v>0.45445378151260502</v>
      </c>
      <c r="AO24" s="6">
        <f t="shared" si="11"/>
        <v>0.26492609663944688</v>
      </c>
    </row>
    <row r="25" spans="1:41" x14ac:dyDescent="0.2">
      <c r="A25" s="21" t="s">
        <v>79</v>
      </c>
      <c r="B25" s="22">
        <v>12515928</v>
      </c>
      <c r="C25" s="22">
        <v>213214</v>
      </c>
      <c r="D25" s="22">
        <v>0</v>
      </c>
      <c r="E25" s="22">
        <v>939918</v>
      </c>
      <c r="F25" s="22">
        <v>7645844</v>
      </c>
    </row>
    <row r="26" spans="1:41" x14ac:dyDescent="0.2">
      <c r="A26" s="21" t="s">
        <v>78</v>
      </c>
      <c r="B26" s="22">
        <v>11411000</v>
      </c>
      <c r="C26" s="22">
        <v>34000</v>
      </c>
      <c r="D26" s="22">
        <v>0</v>
      </c>
      <c r="E26" s="22">
        <v>1148000</v>
      </c>
      <c r="F26" s="22">
        <v>7346000</v>
      </c>
    </row>
    <row r="27" spans="1:41" x14ac:dyDescent="0.2">
      <c r="A27" s="21" t="s">
        <v>77</v>
      </c>
      <c r="B27" s="22">
        <v>79528</v>
      </c>
      <c r="C27" s="22">
        <v>78</v>
      </c>
      <c r="D27" s="22">
        <v>0</v>
      </c>
      <c r="E27" s="22">
        <v>0</v>
      </c>
      <c r="F27" s="22">
        <v>39770</v>
      </c>
    </row>
    <row r="28" spans="1:41" x14ac:dyDescent="0.2">
      <c r="A28" s="21" t="s">
        <v>32</v>
      </c>
      <c r="B28" s="22">
        <v>213905</v>
      </c>
      <c r="C28" s="22">
        <v>4278</v>
      </c>
      <c r="D28" s="22">
        <v>3794</v>
      </c>
      <c r="E28" s="22">
        <v>0</v>
      </c>
      <c r="F28" s="22">
        <v>104643</v>
      </c>
    </row>
    <row r="29" spans="1:41" x14ac:dyDescent="0.2">
      <c r="A29" s="21" t="s">
        <v>76</v>
      </c>
      <c r="B29" s="22">
        <v>272478</v>
      </c>
      <c r="C29" s="22">
        <v>1433</v>
      </c>
      <c r="D29" s="22">
        <v>0</v>
      </c>
      <c r="E29" s="22">
        <v>4</v>
      </c>
      <c r="F29" s="22">
        <v>164616</v>
      </c>
    </row>
    <row r="30" spans="1:41" x14ac:dyDescent="0.2">
      <c r="A30" s="21" t="s">
        <v>75</v>
      </c>
      <c r="B30" s="22">
        <v>102489</v>
      </c>
      <c r="C30" s="22">
        <v>6352</v>
      </c>
      <c r="D30" s="22">
        <v>0</v>
      </c>
      <c r="E30" s="22">
        <v>18554</v>
      </c>
      <c r="F30" s="22">
        <v>67598</v>
      </c>
    </row>
    <row r="31" spans="1:41" x14ac:dyDescent="0.2">
      <c r="A31" s="21" t="s">
        <v>74</v>
      </c>
      <c r="B31" s="22">
        <v>744211</v>
      </c>
      <c r="C31" s="22">
        <v>6238</v>
      </c>
      <c r="D31" s="22">
        <v>0</v>
      </c>
      <c r="E31" s="22">
        <v>25457</v>
      </c>
      <c r="F31" s="22">
        <v>384959</v>
      </c>
    </row>
    <row r="32" spans="1:41" x14ac:dyDescent="0.2">
      <c r="A32" s="21" t="s">
        <v>34</v>
      </c>
      <c r="B32" s="22">
        <v>45747</v>
      </c>
      <c r="C32" s="22">
        <v>0</v>
      </c>
      <c r="D32" s="22">
        <v>320</v>
      </c>
      <c r="E32" s="22">
        <v>0</v>
      </c>
      <c r="F32" s="22">
        <v>13034</v>
      </c>
    </row>
    <row r="33" spans="1:6" x14ac:dyDescent="0.2">
      <c r="A33" s="21" t="s">
        <v>73</v>
      </c>
      <c r="B33" s="22">
        <v>2724000</v>
      </c>
      <c r="C33" s="22">
        <v>308000</v>
      </c>
      <c r="D33" s="22">
        <v>0</v>
      </c>
      <c r="E33" s="22">
        <v>314880</v>
      </c>
      <c r="F33" s="22">
        <v>2014000</v>
      </c>
    </row>
    <row r="34" spans="1:6" x14ac:dyDescent="0.2">
      <c r="A34" s="21" t="s">
        <v>72</v>
      </c>
      <c r="B34" s="22">
        <v>1230852</v>
      </c>
      <c r="C34" s="22">
        <v>86197</v>
      </c>
      <c r="D34" s="22">
        <v>0</v>
      </c>
      <c r="E34" s="22">
        <v>229420</v>
      </c>
      <c r="F34" s="22">
        <v>819217</v>
      </c>
    </row>
    <row r="35" spans="1:6" x14ac:dyDescent="0.2">
      <c r="A35" s="21" t="s">
        <v>33</v>
      </c>
      <c r="B35" s="22">
        <v>4292969</v>
      </c>
      <c r="C35" s="22">
        <v>128079</v>
      </c>
      <c r="D35" s="22">
        <v>448000</v>
      </c>
      <c r="E35" s="22">
        <v>60051</v>
      </c>
      <c r="F35" s="22">
        <v>1668686</v>
      </c>
    </row>
    <row r="36" spans="1:6" x14ac:dyDescent="0.2">
      <c r="A36" s="21" t="s">
        <v>43</v>
      </c>
      <c r="B36" s="22">
        <v>1664296</v>
      </c>
      <c r="C36" s="22">
        <v>0</v>
      </c>
      <c r="D36" s="22">
        <v>0</v>
      </c>
      <c r="E36" s="22">
        <v>96589</v>
      </c>
      <c r="F36" s="22">
        <v>923991</v>
      </c>
    </row>
    <row r="37" spans="1:6" x14ac:dyDescent="0.2">
      <c r="A37" s="21" t="s">
        <v>36</v>
      </c>
      <c r="B37" s="22">
        <v>974940</v>
      </c>
      <c r="C37" s="22">
        <v>48251</v>
      </c>
      <c r="D37" s="22">
        <v>0</v>
      </c>
      <c r="E37" s="22">
        <v>0</v>
      </c>
      <c r="F37" s="22">
        <v>422776</v>
      </c>
    </row>
    <row r="38" spans="1:6" x14ac:dyDescent="0.2">
      <c r="A38" s="21" t="s">
        <v>71</v>
      </c>
      <c r="B38" s="22">
        <v>203763</v>
      </c>
      <c r="C38" s="22">
        <v>8530</v>
      </c>
      <c r="D38" s="22">
        <v>0</v>
      </c>
      <c r="E38" s="22">
        <v>1276</v>
      </c>
      <c r="F38" s="22">
        <v>124204</v>
      </c>
    </row>
    <row r="39" spans="1:6" x14ac:dyDescent="0.2">
      <c r="A39" s="21" t="s">
        <v>70</v>
      </c>
      <c r="B39" s="22">
        <v>436342</v>
      </c>
      <c r="C39" s="22">
        <v>2852</v>
      </c>
      <c r="D39" s="22">
        <v>4709</v>
      </c>
      <c r="E39" s="23" t="s">
        <v>41</v>
      </c>
      <c r="F39" s="22">
        <v>199568</v>
      </c>
    </row>
    <row r="40" spans="1:6" x14ac:dyDescent="0.2">
      <c r="A40" s="21" t="s">
        <v>69</v>
      </c>
      <c r="B40" s="22">
        <v>708241</v>
      </c>
      <c r="C40" s="23" t="s">
        <v>41</v>
      </c>
      <c r="D40" s="22">
        <v>0</v>
      </c>
      <c r="E40" s="22">
        <v>209866</v>
      </c>
      <c r="F40" s="22">
        <v>392421</v>
      </c>
    </row>
    <row r="41" spans="1:6" x14ac:dyDescent="0.2">
      <c r="A41" s="21" t="s">
        <v>68</v>
      </c>
      <c r="B41" s="22">
        <v>1261876</v>
      </c>
      <c r="C41" s="22">
        <v>0</v>
      </c>
      <c r="D41" s="22">
        <v>0</v>
      </c>
      <c r="E41" s="22">
        <v>281896</v>
      </c>
      <c r="F41" s="22">
        <v>685585</v>
      </c>
    </row>
    <row r="42" spans="1:6" x14ac:dyDescent="0.2">
      <c r="A42" s="21" t="s">
        <v>67</v>
      </c>
      <c r="B42" s="22">
        <v>10824820</v>
      </c>
      <c r="C42" s="22">
        <v>0</v>
      </c>
      <c r="D42" s="22">
        <v>0</v>
      </c>
      <c r="E42" s="22">
        <v>721505</v>
      </c>
      <c r="F42" s="22">
        <v>6568370</v>
      </c>
    </row>
    <row r="43" spans="1:6" x14ac:dyDescent="0.2">
      <c r="A43" s="21" t="s">
        <v>42</v>
      </c>
      <c r="B43" s="22">
        <v>5950</v>
      </c>
      <c r="C43" s="22">
        <v>0</v>
      </c>
      <c r="D43" s="22">
        <v>0</v>
      </c>
      <c r="E43" s="22">
        <v>2704</v>
      </c>
      <c r="F43" s="22">
        <v>2734</v>
      </c>
    </row>
    <row r="44" spans="1:6" x14ac:dyDescent="0.2">
      <c r="A44" s="21" t="s">
        <v>66</v>
      </c>
      <c r="B44" s="22">
        <v>722024</v>
      </c>
      <c r="C44" s="22">
        <v>28790</v>
      </c>
      <c r="D44" s="22">
        <v>0</v>
      </c>
      <c r="E44" s="22">
        <v>191283</v>
      </c>
      <c r="F44" s="22">
        <v>409346</v>
      </c>
    </row>
    <row r="46" spans="1:6" x14ac:dyDescent="0.2">
      <c r="A46" s="18" t="s">
        <v>88</v>
      </c>
    </row>
    <row r="47" spans="1:6" x14ac:dyDescent="0.2">
      <c r="A47" s="18" t="s">
        <v>41</v>
      </c>
      <c r="B47" s="18" t="s">
        <v>51</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37b5790-acd4-42f4-8325-bee80aaab7c3" xsi:nil="true"/>
    <_dlc_DocIdUrl xmlns="c37b5790-acd4-42f4-8325-bee80aaab7c3">
      <Url xsi:nil="true"/>
      <Description xsi:nil="true"/>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1EA2DCDABDF445A86FC6908F54AC80" ma:contentTypeVersion="16" ma:contentTypeDescription="Create a new document." ma:contentTypeScope="" ma:versionID="479bdb49729fb62930333bf70957aaaf">
  <xsd:schema xmlns:xsd="http://www.w3.org/2001/XMLSchema" xmlns:xs="http://www.w3.org/2001/XMLSchema" xmlns:p="http://schemas.microsoft.com/office/2006/metadata/properties" xmlns:ns2="c37b5790-acd4-42f4-8325-bee80aaab7c3" xmlns:ns3="830b4a80-df52-4f19-a9d2-14f553f08061" targetNamespace="http://schemas.microsoft.com/office/2006/metadata/properties" ma:root="true" ma:fieldsID="0368074fb2b2a2c53fb04f10a7bf2e78" ns2:_="" ns3:_="">
    <xsd:import namespace="c37b5790-acd4-42f4-8325-bee80aaab7c3"/>
    <xsd:import namespace="830b4a80-df52-4f19-a9d2-14f553f080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b5790-acd4-42f4-8325-bee80aaab7c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0b4a80-df52-4f19-a9d2-14f553f080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D590B1-956C-4718-919A-88FCC01A86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7b5790-acd4-42f4-8325-bee80aaab7c3"/>
    <ds:schemaRef ds:uri="http://purl.org/dc/elements/1.1/"/>
    <ds:schemaRef ds:uri="http://schemas.microsoft.com/office/2006/metadata/properties"/>
    <ds:schemaRef ds:uri="830b4a80-df52-4f19-a9d2-14f553f08061"/>
    <ds:schemaRef ds:uri="http://www.w3.org/XML/1998/namespace"/>
    <ds:schemaRef ds:uri="http://purl.org/dc/dcmitype/"/>
  </ds:schemaRefs>
</ds:datastoreItem>
</file>

<file path=customXml/itemProps2.xml><?xml version="1.0" encoding="utf-8"?>
<ds:datastoreItem xmlns:ds="http://schemas.openxmlformats.org/officeDocument/2006/customXml" ds:itemID="{702DBCF8-DC2A-4AD9-9F49-A18472FD2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b5790-acd4-42f4-8325-bee80aaab7c3"/>
    <ds:schemaRef ds:uri="830b4a80-df52-4f19-a9d2-14f553f08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3A86E-B5A1-4F52-9089-9D9077DEA0B1}">
  <ds:schemaRefs>
    <ds:schemaRef ds:uri="http://schemas.microsoft.com/sharepoint/v3/contenttype/forms"/>
  </ds:schemaRefs>
</ds:datastoreItem>
</file>

<file path=customXml/itemProps4.xml><?xml version="1.0" encoding="utf-8"?>
<ds:datastoreItem xmlns:ds="http://schemas.openxmlformats.org/officeDocument/2006/customXml" ds:itemID="{E5E5EE68-364D-47AF-B757-F58074783705}">
  <ds:schemaRefs>
    <ds:schemaRef ds:uri="http://schemas.microsoft.com/DataMashup"/>
  </ds:schemaRefs>
</ds:datastoreItem>
</file>

<file path=customXml/itemProps5.xml><?xml version="1.0" encoding="utf-8"?>
<ds:datastoreItem xmlns:ds="http://schemas.openxmlformats.org/officeDocument/2006/customXml" ds:itemID="{735FE935-50FD-46F0-95E7-0457E38555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Cover</vt:lpstr>
      <vt:lpstr>Figure 1</vt:lpstr>
      <vt:lpstr>Figure 2</vt:lpstr>
      <vt:lpstr>Figure 3</vt:lpstr>
      <vt:lpstr>Figure 4</vt:lpstr>
      <vt:lpstr>Figure 5</vt:lpstr>
      <vt:lpstr>Figure 6</vt:lpstr>
      <vt:lpstr>Table 1</vt:lpstr>
      <vt:lpstr>Figure 7</vt:lpstr>
      <vt:lpstr>Figure 8</vt:lpstr>
      <vt:lpstr>Figure 9</vt:lpstr>
      <vt:lpstr>Figure 10</vt:lpstr>
      <vt:lpstr>Figure 8 (deleted from SE)</vt:lpstr>
      <vt:lpstr>Figure 9 (deleted from SE)</vt:lpstr>
      <vt:lpstr>Table 2</vt:lpstr>
      <vt:lpstr>data recycling rates</vt:lpstr>
      <vt:lpstr>Datax</vt:lpstr>
      <vt:lpstr>'Figure 10'!_ftn1</vt:lpstr>
      <vt:lpstr>'Figure 8'!_ftnref1</vt:lpstr>
      <vt:lpstr>'Figure 9'!_ftnref1</vt:lpstr>
    </vt:vector>
  </TitlesOfParts>
  <Manager>Christian Heidorn</Manager>
  <Company>Eurostat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Packaging Waste Statistics</dc:title>
  <dc:creator>Wolfgang Jenseit and Stefanie Dittrich, Oeko Institut</dc:creator>
  <cp:lastModifiedBy>PIIRTO Jukka (ESTAT)</cp:lastModifiedBy>
  <cp:lastPrinted>2018-03-13T15:10:09Z</cp:lastPrinted>
  <dcterms:created xsi:type="dcterms:W3CDTF">2010-09-04T16:16:10Z</dcterms:created>
  <dcterms:modified xsi:type="dcterms:W3CDTF">2022-03-24T14:37:26Z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0x010100811EA2DCDABDF445A86FC6908F54AC80</vt:lpwstr>
  </property>
  <property fmtid="{D5CDD505-2E9C-101B-9397-08002B2CF9AE}" pid="3" name="_dlc_DocIdItemGuid">
    <vt:lpwstr>cc538b17-15cd-4352-8e22-4e0814fc105d</vt:lpwstr>
  </property>
</Properties>
</file>