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480" yWindow="168" windowWidth="16608" windowHeight="9432" activeTab="3"/>
  </bookViews>
  <sheets>
    <sheet name="Trade in goods" sheetId="1" r:id="rId1"/>
    <sheet name="Trade in services" sheetId="3" r:id="rId2"/>
    <sheet name="FDI" sheetId="4" r:id="rId3"/>
    <sheet name="FATS" sheetId="5" r:id="rId4"/>
  </sheets>
  <externalReferences>
    <externalReference r:id="rId5"/>
  </externalReferences>
  <definedNames>
    <definedName name="_xlnm._FilterDatabase" localSheetId="3" hidden="1">FATS!#REF!</definedName>
    <definedName name="_xlnm._FilterDatabase" localSheetId="2" hidden="1">FDI!$L$66:$O$72</definedName>
    <definedName name="_xlnm._FilterDatabase" localSheetId="0" hidden="1">'Trade in goods'!$M$66:$P$72</definedName>
    <definedName name="_xlnm._FilterDatabase" localSheetId="1" hidden="1">'Trade in services'!$N$72:$O$78</definedName>
    <definedName name="expAbs" localSheetId="3">'[1]Trade in goods'!$K$10:$R$24</definedName>
    <definedName name="expAbs" localSheetId="2">FDI!#REF!</definedName>
    <definedName name="expAbs" localSheetId="1">'[1]Trade in goods'!$K$10:$R$24</definedName>
    <definedName name="expAbs">'Trade in goods'!#REF!</definedName>
    <definedName name="expAbsS" localSheetId="3">FATS!#REF!</definedName>
    <definedName name="expAbsS" localSheetId="1">'Trade in services'!#REF!</definedName>
    <definedName name="iFATS">[1]FATS!$A$10:$G$24</definedName>
    <definedName name="impAbs" localSheetId="3">'[1]Trade in goods'!$A$10:$H$24</definedName>
    <definedName name="impAbs" localSheetId="2">FDI!#REF!</definedName>
    <definedName name="impAbs" localSheetId="1">'[1]Trade in goods'!$A$10:$H$24</definedName>
    <definedName name="impAbs">'Trade in goods'!#REF!</definedName>
    <definedName name="impAbsS" localSheetId="3">FATS!#REF!</definedName>
    <definedName name="impAbsS" localSheetId="1">'Trade in services'!#REF!</definedName>
    <definedName name="oFATS">[1]FATS!$I$10:$O$24</definedName>
    <definedName name="s_exp">'Trade in services'!#REF!</definedName>
    <definedName name="s_imp">'Trade in services'!#REF!</definedName>
  </definedNames>
  <calcPr calcId="145621"/>
</workbook>
</file>

<file path=xl/calcChain.xml><?xml version="1.0" encoding="utf-8"?>
<calcChain xmlns="http://schemas.openxmlformats.org/spreadsheetml/2006/main">
  <c r="P11" i="5" l="1"/>
  <c r="O11" i="5"/>
  <c r="N11" i="5"/>
  <c r="M11" i="5"/>
  <c r="P10" i="5"/>
  <c r="O10" i="5"/>
  <c r="N10" i="5"/>
  <c r="M10" i="5"/>
  <c r="I36" i="4" l="1"/>
  <c r="I35" i="4"/>
  <c r="I32" i="4"/>
  <c r="I31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2" i="4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2" i="3"/>
  <c r="H20" i="5" l="1"/>
  <c r="Q83" i="5"/>
  <c r="Q84" i="5" s="1"/>
  <c r="Q85" i="5" s="1"/>
  <c r="Q86" i="5" s="1"/>
  <c r="Q87" i="5" s="1"/>
  <c r="Q88" i="5" s="1"/>
  <c r="Q89" i="5" s="1"/>
  <c r="Q90" i="5" s="1"/>
  <c r="Q91" i="5" s="1"/>
  <c r="P83" i="5"/>
  <c r="P84" i="5" s="1"/>
  <c r="P85" i="5" s="1"/>
  <c r="P86" i="5" s="1"/>
  <c r="P87" i="5" s="1"/>
  <c r="P88" i="5" s="1"/>
  <c r="P89" i="5" s="1"/>
  <c r="P90" i="5" s="1"/>
  <c r="P91" i="5" s="1"/>
  <c r="S36" i="3" l="1"/>
  <c r="S35" i="3"/>
  <c r="S33" i="3"/>
  <c r="S32" i="3"/>
  <c r="S31" i="3"/>
  <c r="S28" i="3"/>
  <c r="S27" i="3"/>
  <c r="S25" i="3"/>
  <c r="S24" i="3"/>
  <c r="S23" i="3"/>
  <c r="S20" i="3"/>
  <c r="S19" i="3"/>
  <c r="S16" i="3"/>
  <c r="S15" i="3"/>
  <c r="S13" i="3"/>
  <c r="S12" i="3"/>
  <c r="S11" i="3"/>
  <c r="S9" i="3" l="1"/>
  <c r="S17" i="3"/>
  <c r="S21" i="3"/>
  <c r="S29" i="3"/>
  <c r="S37" i="3"/>
  <c r="S10" i="3"/>
  <c r="S18" i="3"/>
  <c r="S26" i="3"/>
  <c r="S34" i="3"/>
  <c r="S14" i="3"/>
  <c r="S22" i="3"/>
  <c r="S30" i="3"/>
  <c r="S38" i="3"/>
  <c r="H37" i="5" l="1"/>
  <c r="G37" i="5"/>
  <c r="H34" i="5"/>
  <c r="G34" i="5"/>
  <c r="H35" i="5"/>
  <c r="G35" i="5"/>
  <c r="H32" i="5"/>
  <c r="G32" i="5"/>
  <c r="H33" i="5"/>
  <c r="G33" i="5"/>
  <c r="G30" i="5"/>
  <c r="H31" i="5"/>
  <c r="G31" i="5"/>
  <c r="H28" i="5"/>
  <c r="G28" i="5"/>
  <c r="H29" i="5"/>
  <c r="G29" i="5"/>
  <c r="H26" i="5"/>
  <c r="G26" i="5"/>
  <c r="H27" i="5"/>
  <c r="G27" i="5"/>
  <c r="G24" i="5"/>
  <c r="H25" i="5"/>
  <c r="G25" i="5"/>
  <c r="H22" i="5"/>
  <c r="G22" i="5"/>
  <c r="H23" i="5"/>
  <c r="G23" i="5"/>
  <c r="H21" i="5"/>
  <c r="G21" i="5"/>
  <c r="H18" i="5"/>
  <c r="G18" i="5"/>
  <c r="H19" i="5"/>
  <c r="G19" i="5"/>
  <c r="H16" i="5"/>
  <c r="G16" i="5"/>
  <c r="H17" i="5"/>
  <c r="G17" i="5"/>
  <c r="H14" i="5"/>
  <c r="G14" i="5"/>
  <c r="H15" i="5"/>
  <c r="G15" i="5"/>
  <c r="H12" i="5"/>
  <c r="G12" i="5"/>
  <c r="H13" i="5"/>
  <c r="G13" i="5"/>
  <c r="H11" i="5"/>
  <c r="G11" i="5"/>
  <c r="H9" i="5"/>
  <c r="G9" i="5"/>
  <c r="P36" i="5" l="1"/>
  <c r="O36" i="5"/>
  <c r="N36" i="5"/>
  <c r="M36" i="5"/>
  <c r="P37" i="5"/>
  <c r="O37" i="5"/>
  <c r="N37" i="5"/>
  <c r="M37" i="5"/>
  <c r="P34" i="5"/>
  <c r="O34" i="5"/>
  <c r="N34" i="5"/>
  <c r="M34" i="5"/>
  <c r="P35" i="5"/>
  <c r="O35" i="5"/>
  <c r="N35" i="5"/>
  <c r="M35" i="5"/>
  <c r="P32" i="5"/>
  <c r="O32" i="5"/>
  <c r="N32" i="5"/>
  <c r="M32" i="5"/>
  <c r="P33" i="5"/>
  <c r="O33" i="5"/>
  <c r="N33" i="5"/>
  <c r="M33" i="5"/>
  <c r="P30" i="5"/>
  <c r="O30" i="5"/>
  <c r="N30" i="5"/>
  <c r="M30" i="5"/>
  <c r="P31" i="5"/>
  <c r="O31" i="5"/>
  <c r="N31" i="5"/>
  <c r="M31" i="5"/>
  <c r="P28" i="5"/>
  <c r="O28" i="5"/>
  <c r="N28" i="5"/>
  <c r="M28" i="5"/>
  <c r="P29" i="5"/>
  <c r="O29" i="5"/>
  <c r="N29" i="5"/>
  <c r="M29" i="5"/>
  <c r="P26" i="5"/>
  <c r="O26" i="5"/>
  <c r="N26" i="5"/>
  <c r="M26" i="5"/>
  <c r="P27" i="5"/>
  <c r="O27" i="5"/>
  <c r="N27" i="5"/>
  <c r="M27" i="5"/>
  <c r="P24" i="5"/>
  <c r="O24" i="5"/>
  <c r="N24" i="5"/>
  <c r="M24" i="5"/>
  <c r="P25" i="5"/>
  <c r="O25" i="5"/>
  <c r="N25" i="5"/>
  <c r="M25" i="5"/>
  <c r="P22" i="5"/>
  <c r="O22" i="5"/>
  <c r="N22" i="5"/>
  <c r="M22" i="5"/>
  <c r="P23" i="5"/>
  <c r="O23" i="5"/>
  <c r="N23" i="5"/>
  <c r="M23" i="5"/>
  <c r="P20" i="5"/>
  <c r="O20" i="5"/>
  <c r="N20" i="5"/>
  <c r="M20" i="5"/>
  <c r="P21" i="5"/>
  <c r="O21" i="5"/>
  <c r="N21" i="5"/>
  <c r="M21" i="5"/>
  <c r="P18" i="5"/>
  <c r="O18" i="5"/>
  <c r="N18" i="5"/>
  <c r="M18" i="5"/>
  <c r="P19" i="5"/>
  <c r="O19" i="5"/>
  <c r="N19" i="5"/>
  <c r="M19" i="5"/>
  <c r="P16" i="5"/>
  <c r="O16" i="5"/>
  <c r="N16" i="5"/>
  <c r="M16" i="5"/>
  <c r="P17" i="5"/>
  <c r="O17" i="5"/>
  <c r="N17" i="5"/>
  <c r="M17" i="5"/>
  <c r="P14" i="5"/>
  <c r="O14" i="5"/>
  <c r="N14" i="5"/>
  <c r="M14" i="5"/>
  <c r="P15" i="5"/>
  <c r="O15" i="5"/>
  <c r="N15" i="5"/>
  <c r="M15" i="5"/>
  <c r="P12" i="5"/>
  <c r="O12" i="5"/>
  <c r="N12" i="5"/>
  <c r="M12" i="5"/>
  <c r="P13" i="5"/>
  <c r="O13" i="5"/>
  <c r="N13" i="5"/>
  <c r="M13" i="5"/>
  <c r="P8" i="5"/>
  <c r="O8" i="5"/>
  <c r="N8" i="5"/>
  <c r="M8" i="5"/>
  <c r="P9" i="5"/>
  <c r="O9" i="5"/>
  <c r="N9" i="5"/>
  <c r="M9" i="5"/>
  <c r="R36" i="4"/>
  <c r="Q36" i="4"/>
  <c r="P36" i="4"/>
  <c r="O36" i="4"/>
  <c r="N36" i="4"/>
  <c r="R35" i="4"/>
  <c r="Q35" i="4"/>
  <c r="P35" i="4"/>
  <c r="O35" i="4"/>
  <c r="N35" i="4"/>
  <c r="R34" i="4"/>
  <c r="Q34" i="4"/>
  <c r="P34" i="4"/>
  <c r="R33" i="4"/>
  <c r="Q33" i="4"/>
  <c r="P33" i="4"/>
  <c r="R32" i="4"/>
  <c r="Q32" i="4"/>
  <c r="P32" i="4"/>
  <c r="O32" i="4"/>
  <c r="N32" i="4"/>
  <c r="R31" i="4"/>
  <c r="Q31" i="4"/>
  <c r="P31" i="4"/>
  <c r="O31" i="4"/>
  <c r="N31" i="4"/>
  <c r="R30" i="4"/>
  <c r="Q30" i="4"/>
  <c r="P30" i="4"/>
  <c r="R29" i="4"/>
  <c r="Q29" i="4"/>
  <c r="P29" i="4"/>
  <c r="R28" i="4"/>
  <c r="Q28" i="4"/>
  <c r="P28" i="4"/>
  <c r="O28" i="4"/>
  <c r="N28" i="4"/>
  <c r="R27" i="4"/>
  <c r="Q27" i="4"/>
  <c r="P27" i="4"/>
  <c r="O27" i="4"/>
  <c r="N27" i="4"/>
  <c r="R26" i="4"/>
  <c r="Q26" i="4"/>
  <c r="P26" i="4"/>
  <c r="O26" i="4"/>
  <c r="N26" i="4"/>
  <c r="R25" i="4"/>
  <c r="T25" i="4" s="1"/>
  <c r="Q25" i="4"/>
  <c r="P25" i="4"/>
  <c r="N25" i="4"/>
  <c r="R24" i="4"/>
  <c r="Q24" i="4"/>
  <c r="P24" i="4"/>
  <c r="O24" i="4"/>
  <c r="N24" i="4"/>
  <c r="R23" i="4"/>
  <c r="Q23" i="4"/>
  <c r="P23" i="4"/>
  <c r="O23" i="4"/>
  <c r="N23" i="4"/>
  <c r="R22" i="4"/>
  <c r="Q22" i="4"/>
  <c r="P22" i="4"/>
  <c r="O22" i="4"/>
  <c r="N22" i="4"/>
  <c r="R21" i="4"/>
  <c r="Q21" i="4"/>
  <c r="P21" i="4"/>
  <c r="O21" i="4"/>
  <c r="N21" i="4"/>
  <c r="R20" i="4"/>
  <c r="Q20" i="4"/>
  <c r="P20" i="4"/>
  <c r="O20" i="4"/>
  <c r="N20" i="4"/>
  <c r="R19" i="4"/>
  <c r="Q19" i="4"/>
  <c r="P19" i="4"/>
  <c r="O19" i="4"/>
  <c r="N19" i="4"/>
  <c r="R18" i="4"/>
  <c r="Q18" i="4"/>
  <c r="P18" i="4"/>
  <c r="O18" i="4"/>
  <c r="N18" i="4"/>
  <c r="R17" i="4"/>
  <c r="Q17" i="4"/>
  <c r="P17" i="4"/>
  <c r="O17" i="4"/>
  <c r="N17" i="4"/>
  <c r="R16" i="4"/>
  <c r="Q16" i="4"/>
  <c r="P16" i="4"/>
  <c r="O16" i="4"/>
  <c r="N16" i="4"/>
  <c r="R15" i="4"/>
  <c r="Q15" i="4"/>
  <c r="P15" i="4"/>
  <c r="O15" i="4"/>
  <c r="N15" i="4"/>
  <c r="R14" i="4"/>
  <c r="Q14" i="4"/>
  <c r="P14" i="4"/>
  <c r="O14" i="4"/>
  <c r="N14" i="4"/>
  <c r="R13" i="4"/>
  <c r="Q13" i="4"/>
  <c r="P13" i="4"/>
  <c r="O13" i="4"/>
  <c r="N13" i="4"/>
  <c r="R12" i="4"/>
  <c r="Q12" i="4"/>
  <c r="P12" i="4"/>
  <c r="O12" i="4"/>
  <c r="N12" i="4"/>
  <c r="R11" i="4"/>
  <c r="Q11" i="4"/>
  <c r="P11" i="4"/>
  <c r="O11" i="4"/>
  <c r="N11" i="4"/>
  <c r="R10" i="4"/>
  <c r="Q10" i="4"/>
  <c r="P10" i="4"/>
  <c r="O10" i="4"/>
  <c r="N10" i="4"/>
  <c r="R9" i="4"/>
  <c r="Q9" i="4"/>
  <c r="P9" i="4"/>
  <c r="O9" i="4"/>
  <c r="N9" i="4"/>
  <c r="R8" i="4"/>
  <c r="Q8" i="4"/>
  <c r="P8" i="4"/>
  <c r="O8" i="4"/>
  <c r="N8" i="4"/>
  <c r="R7" i="4"/>
  <c r="Q7" i="4"/>
  <c r="P7" i="4"/>
  <c r="O7" i="4"/>
  <c r="N7" i="4"/>
  <c r="T8" i="4" l="1"/>
  <c r="T12" i="4"/>
  <c r="T7" i="4"/>
  <c r="T19" i="4"/>
  <c r="T23" i="4"/>
  <c r="T28" i="4"/>
  <c r="T32" i="4"/>
  <c r="T24" i="4"/>
  <c r="T9" i="4"/>
  <c r="T13" i="4"/>
  <c r="T17" i="4"/>
  <c r="T21" i="4"/>
  <c r="T26" i="4"/>
  <c r="T11" i="4"/>
  <c r="T15" i="4"/>
  <c r="T36" i="4"/>
  <c r="T16" i="4"/>
  <c r="T20" i="4"/>
  <c r="T10" i="4"/>
  <c r="T14" i="4"/>
  <c r="T18" i="4"/>
  <c r="T22" i="4"/>
  <c r="T27" i="4"/>
  <c r="T31" i="4"/>
  <c r="T35" i="4"/>
  <c r="S74" i="3"/>
  <c r="S75" i="3" s="1"/>
  <c r="S76" i="3" s="1"/>
  <c r="S77" i="3" s="1"/>
  <c r="S78" i="3" s="1"/>
  <c r="S79" i="3" s="1"/>
  <c r="S80" i="3" s="1"/>
  <c r="S81" i="3" s="1"/>
  <c r="S82" i="3" s="1"/>
  <c r="R74" i="3"/>
  <c r="R75" i="3" s="1"/>
  <c r="R76" i="3" s="1"/>
  <c r="R77" i="3" s="1"/>
  <c r="R78" i="3" s="1"/>
  <c r="R79" i="3" s="1"/>
  <c r="R80" i="3" s="1"/>
  <c r="R81" i="3" s="1"/>
  <c r="R82" i="3" s="1"/>
  <c r="R38" i="3"/>
  <c r="Q38" i="3"/>
  <c r="P38" i="3"/>
  <c r="O38" i="3"/>
  <c r="U38" i="3" s="1"/>
  <c r="R37" i="3"/>
  <c r="Q37" i="3"/>
  <c r="P37" i="3"/>
  <c r="O37" i="3"/>
  <c r="U37" i="3" s="1"/>
  <c r="R36" i="3"/>
  <c r="Q36" i="3"/>
  <c r="P36" i="3"/>
  <c r="O36" i="3"/>
  <c r="U36" i="3" s="1"/>
  <c r="R35" i="3"/>
  <c r="Q35" i="3"/>
  <c r="P35" i="3"/>
  <c r="O35" i="3"/>
  <c r="U35" i="3" s="1"/>
  <c r="R34" i="3"/>
  <c r="Q34" i="3"/>
  <c r="P34" i="3"/>
  <c r="O34" i="3"/>
  <c r="U34" i="3" s="1"/>
  <c r="R33" i="3"/>
  <c r="Q33" i="3"/>
  <c r="P33" i="3"/>
  <c r="O33" i="3"/>
  <c r="U33" i="3" s="1"/>
  <c r="R32" i="3"/>
  <c r="Q32" i="3"/>
  <c r="P32" i="3"/>
  <c r="O32" i="3"/>
  <c r="U32" i="3" s="1"/>
  <c r="R31" i="3"/>
  <c r="Q31" i="3"/>
  <c r="P31" i="3"/>
  <c r="O31" i="3"/>
  <c r="U31" i="3" s="1"/>
  <c r="R30" i="3"/>
  <c r="Q30" i="3"/>
  <c r="P30" i="3"/>
  <c r="O30" i="3"/>
  <c r="U30" i="3" s="1"/>
  <c r="R29" i="3"/>
  <c r="Q29" i="3"/>
  <c r="P29" i="3"/>
  <c r="O29" i="3"/>
  <c r="U29" i="3" s="1"/>
  <c r="R28" i="3"/>
  <c r="Q28" i="3"/>
  <c r="P28" i="3"/>
  <c r="O28" i="3"/>
  <c r="U28" i="3" s="1"/>
  <c r="R27" i="3"/>
  <c r="Q27" i="3"/>
  <c r="P27" i="3"/>
  <c r="O27" i="3"/>
  <c r="U27" i="3" s="1"/>
  <c r="R26" i="3"/>
  <c r="Q26" i="3"/>
  <c r="P26" i="3"/>
  <c r="O26" i="3"/>
  <c r="U26" i="3" s="1"/>
  <c r="R25" i="3"/>
  <c r="Q25" i="3"/>
  <c r="P25" i="3"/>
  <c r="O25" i="3"/>
  <c r="U25" i="3" s="1"/>
  <c r="R24" i="3"/>
  <c r="Q24" i="3"/>
  <c r="P24" i="3"/>
  <c r="O24" i="3"/>
  <c r="U24" i="3" s="1"/>
  <c r="R23" i="3"/>
  <c r="Q23" i="3"/>
  <c r="P23" i="3"/>
  <c r="O23" i="3"/>
  <c r="U23" i="3" s="1"/>
  <c r="R22" i="3"/>
  <c r="Q22" i="3"/>
  <c r="P22" i="3"/>
  <c r="O22" i="3"/>
  <c r="U22" i="3" s="1"/>
  <c r="R21" i="3"/>
  <c r="Q21" i="3"/>
  <c r="P21" i="3"/>
  <c r="O21" i="3"/>
  <c r="U21" i="3" s="1"/>
  <c r="R20" i="3"/>
  <c r="Q20" i="3"/>
  <c r="P20" i="3"/>
  <c r="O20" i="3"/>
  <c r="U20" i="3" s="1"/>
  <c r="R19" i="3"/>
  <c r="Q19" i="3"/>
  <c r="P19" i="3"/>
  <c r="O19" i="3"/>
  <c r="U19" i="3" s="1"/>
  <c r="R18" i="3"/>
  <c r="Q18" i="3"/>
  <c r="P18" i="3"/>
  <c r="O18" i="3"/>
  <c r="U18" i="3" s="1"/>
  <c r="R17" i="3"/>
  <c r="Q17" i="3"/>
  <c r="P17" i="3"/>
  <c r="O17" i="3"/>
  <c r="U17" i="3" s="1"/>
  <c r="R16" i="3"/>
  <c r="Q16" i="3"/>
  <c r="P16" i="3"/>
  <c r="O16" i="3"/>
  <c r="U16" i="3" s="1"/>
  <c r="R15" i="3"/>
  <c r="Q15" i="3"/>
  <c r="P15" i="3"/>
  <c r="O15" i="3"/>
  <c r="U15" i="3" s="1"/>
  <c r="R14" i="3"/>
  <c r="Q14" i="3"/>
  <c r="P14" i="3"/>
  <c r="O14" i="3"/>
  <c r="U14" i="3" s="1"/>
  <c r="R13" i="3"/>
  <c r="Q13" i="3"/>
  <c r="P13" i="3"/>
  <c r="O13" i="3"/>
  <c r="U13" i="3" s="1"/>
  <c r="R12" i="3"/>
  <c r="Q12" i="3"/>
  <c r="P12" i="3"/>
  <c r="O12" i="3"/>
  <c r="U12" i="3" s="1"/>
  <c r="R11" i="3"/>
  <c r="Q11" i="3"/>
  <c r="P11" i="3"/>
  <c r="O11" i="3"/>
  <c r="U11" i="3" s="1"/>
  <c r="R10" i="3"/>
  <c r="Q10" i="3"/>
  <c r="P10" i="3"/>
  <c r="O10" i="3"/>
  <c r="U10" i="3" s="1"/>
  <c r="R9" i="3"/>
  <c r="Q9" i="3"/>
  <c r="P9" i="3"/>
  <c r="O9" i="3"/>
  <c r="U9" i="3" s="1"/>
  <c r="U37" i="1"/>
  <c r="T37" i="1"/>
  <c r="S37" i="1"/>
  <c r="R37" i="1"/>
  <c r="Q37" i="1"/>
  <c r="P37" i="1"/>
  <c r="O37" i="1"/>
  <c r="U36" i="1"/>
  <c r="T36" i="1"/>
  <c r="S36" i="1"/>
  <c r="R36" i="1"/>
  <c r="Q36" i="1"/>
  <c r="P36" i="1"/>
  <c r="O36" i="1"/>
  <c r="U35" i="1"/>
  <c r="Q76" i="1" s="1"/>
  <c r="T35" i="1"/>
  <c r="S35" i="1"/>
  <c r="R35" i="1"/>
  <c r="Q35" i="1"/>
  <c r="P35" i="1"/>
  <c r="O35" i="1"/>
  <c r="O76" i="1" s="1"/>
  <c r="U34" i="1"/>
  <c r="P76" i="1" s="1"/>
  <c r="T34" i="1"/>
  <c r="S34" i="1"/>
  <c r="R34" i="1"/>
  <c r="Q34" i="1"/>
  <c r="P34" i="1"/>
  <c r="O34" i="1"/>
  <c r="N76" i="1" s="1"/>
  <c r="U33" i="1"/>
  <c r="Q75" i="1" s="1"/>
  <c r="T33" i="1"/>
  <c r="S33" i="1"/>
  <c r="R33" i="1"/>
  <c r="Q33" i="1"/>
  <c r="P33" i="1"/>
  <c r="O33" i="1"/>
  <c r="O75" i="1" s="1"/>
  <c r="U32" i="1"/>
  <c r="P75" i="1" s="1"/>
  <c r="T32" i="1"/>
  <c r="S32" i="1"/>
  <c r="R32" i="1"/>
  <c r="Q32" i="1"/>
  <c r="P32" i="1"/>
  <c r="O32" i="1"/>
  <c r="U31" i="1"/>
  <c r="Q74" i="1" s="1"/>
  <c r="T31" i="1"/>
  <c r="S31" i="1"/>
  <c r="R31" i="1"/>
  <c r="Q31" i="1"/>
  <c r="P31" i="1"/>
  <c r="O31" i="1"/>
  <c r="O74" i="1" s="1"/>
  <c r="U30" i="1"/>
  <c r="T30" i="1"/>
  <c r="S30" i="1"/>
  <c r="R30" i="1"/>
  <c r="Q30" i="1"/>
  <c r="P30" i="1"/>
  <c r="O30" i="1"/>
  <c r="N74" i="1" s="1"/>
  <c r="U29" i="1"/>
  <c r="Q73" i="1" s="1"/>
  <c r="T29" i="1"/>
  <c r="S29" i="1"/>
  <c r="R29" i="1"/>
  <c r="Q29" i="1"/>
  <c r="P29" i="1"/>
  <c r="O29" i="1"/>
  <c r="O73" i="1" s="1"/>
  <c r="U28" i="1"/>
  <c r="P73" i="1" s="1"/>
  <c r="T28" i="1"/>
  <c r="S28" i="1"/>
  <c r="R28" i="1"/>
  <c r="Q28" i="1"/>
  <c r="P28" i="1"/>
  <c r="O28" i="1"/>
  <c r="U27" i="1"/>
  <c r="Q72" i="1" s="1"/>
  <c r="T27" i="1"/>
  <c r="S27" i="1"/>
  <c r="R27" i="1"/>
  <c r="Q27" i="1"/>
  <c r="P27" i="1"/>
  <c r="O27" i="1"/>
  <c r="O72" i="1" s="1"/>
  <c r="U26" i="1"/>
  <c r="T26" i="1"/>
  <c r="S26" i="1"/>
  <c r="R26" i="1"/>
  <c r="Q26" i="1"/>
  <c r="P26" i="1"/>
  <c r="O26" i="1"/>
  <c r="N72" i="1" s="1"/>
  <c r="U25" i="1"/>
  <c r="Q71" i="1" s="1"/>
  <c r="T25" i="1"/>
  <c r="S25" i="1"/>
  <c r="R25" i="1"/>
  <c r="Q25" i="1"/>
  <c r="P25" i="1"/>
  <c r="O25" i="1"/>
  <c r="O71" i="1" s="1"/>
  <c r="U24" i="1"/>
  <c r="P71" i="1" s="1"/>
  <c r="T24" i="1"/>
  <c r="S24" i="1"/>
  <c r="R24" i="1"/>
  <c r="Q24" i="1"/>
  <c r="P24" i="1"/>
  <c r="O24" i="1"/>
  <c r="U23" i="1"/>
  <c r="Q70" i="1" s="1"/>
  <c r="T23" i="1"/>
  <c r="S23" i="1"/>
  <c r="R23" i="1"/>
  <c r="Q23" i="1"/>
  <c r="P23" i="1"/>
  <c r="O23" i="1"/>
  <c r="O70" i="1" s="1"/>
  <c r="U22" i="1"/>
  <c r="P70" i="1" s="1"/>
  <c r="T22" i="1"/>
  <c r="S22" i="1"/>
  <c r="R22" i="1"/>
  <c r="Q22" i="1"/>
  <c r="P22" i="1"/>
  <c r="O22" i="1"/>
  <c r="N70" i="1" s="1"/>
  <c r="U21" i="1"/>
  <c r="Q69" i="1" s="1"/>
  <c r="T21" i="1"/>
  <c r="S21" i="1"/>
  <c r="R21" i="1"/>
  <c r="Q21" i="1"/>
  <c r="P21" i="1"/>
  <c r="O21" i="1"/>
  <c r="O69" i="1" s="1"/>
  <c r="U20" i="1"/>
  <c r="P69" i="1" s="1"/>
  <c r="T20" i="1"/>
  <c r="S20" i="1"/>
  <c r="R20" i="1"/>
  <c r="Q20" i="1"/>
  <c r="P20" i="1"/>
  <c r="O20" i="1"/>
  <c r="N69" i="1" s="1"/>
  <c r="U19" i="1"/>
  <c r="T19" i="1"/>
  <c r="S19" i="1"/>
  <c r="R19" i="1"/>
  <c r="Q19" i="1"/>
  <c r="P19" i="1"/>
  <c r="O19" i="1"/>
  <c r="O68" i="1" s="1"/>
  <c r="U18" i="1"/>
  <c r="P68" i="1" s="1"/>
  <c r="T18" i="1"/>
  <c r="S18" i="1"/>
  <c r="R18" i="1"/>
  <c r="Q18" i="1"/>
  <c r="P18" i="1"/>
  <c r="O18" i="1"/>
  <c r="N68" i="1" s="1"/>
  <c r="U17" i="1"/>
  <c r="Q67" i="1" s="1"/>
  <c r="T17" i="1"/>
  <c r="S17" i="1"/>
  <c r="R17" i="1"/>
  <c r="Q17" i="1"/>
  <c r="P17" i="1"/>
  <c r="O17" i="1"/>
  <c r="O67" i="1" s="1"/>
  <c r="U16" i="1"/>
  <c r="P67" i="1" s="1"/>
  <c r="T16" i="1"/>
  <c r="S16" i="1"/>
  <c r="R16" i="1"/>
  <c r="Q16" i="1"/>
  <c r="P16" i="1"/>
  <c r="O16" i="1"/>
  <c r="U15" i="1"/>
  <c r="T15" i="1"/>
  <c r="S15" i="1"/>
  <c r="R15" i="1"/>
  <c r="Q15" i="1"/>
  <c r="P15" i="1"/>
  <c r="O15" i="1"/>
  <c r="U14" i="1"/>
  <c r="T14" i="1"/>
  <c r="S14" i="1"/>
  <c r="R14" i="1"/>
  <c r="Q14" i="1"/>
  <c r="P14" i="1"/>
  <c r="O14" i="1"/>
  <c r="U13" i="1"/>
  <c r="T13" i="1"/>
  <c r="S13" i="1"/>
  <c r="R13" i="1"/>
  <c r="Q13" i="1"/>
  <c r="P13" i="1"/>
  <c r="O13" i="1"/>
  <c r="U12" i="1"/>
  <c r="T12" i="1"/>
  <c r="S12" i="1"/>
  <c r="R12" i="1"/>
  <c r="Q12" i="1"/>
  <c r="P12" i="1"/>
  <c r="O12" i="1"/>
  <c r="U11" i="1"/>
  <c r="T11" i="1"/>
  <c r="S11" i="1"/>
  <c r="R11" i="1"/>
  <c r="Q11" i="1"/>
  <c r="P11" i="1"/>
  <c r="O11" i="1"/>
  <c r="U10" i="1"/>
  <c r="T10" i="1"/>
  <c r="S10" i="1"/>
  <c r="R10" i="1"/>
  <c r="Q10" i="1"/>
  <c r="P10" i="1"/>
  <c r="O10" i="1"/>
  <c r="U9" i="1"/>
  <c r="T9" i="1"/>
  <c r="S9" i="1"/>
  <c r="R9" i="1"/>
  <c r="Q9" i="1"/>
  <c r="P9" i="1"/>
  <c r="O9" i="1"/>
  <c r="U8" i="1"/>
  <c r="T8" i="1"/>
  <c r="S8" i="1"/>
  <c r="R8" i="1"/>
  <c r="Q8" i="1"/>
  <c r="P8" i="1"/>
  <c r="O8" i="1"/>
  <c r="N75" i="1"/>
  <c r="P74" i="1"/>
  <c r="N73" i="1"/>
  <c r="P72" i="1"/>
  <c r="N71" i="1"/>
  <c r="N67" i="1"/>
  <c r="S68" i="1"/>
  <c r="S69" i="1" s="1"/>
  <c r="S70" i="1" s="1"/>
  <c r="S71" i="1" s="1"/>
  <c r="S72" i="1" s="1"/>
  <c r="S73" i="1" s="1"/>
  <c r="S74" i="1" s="1"/>
  <c r="S75" i="1" s="1"/>
  <c r="S76" i="1" s="1"/>
  <c r="R68" i="1"/>
  <c r="R69" i="1" s="1"/>
  <c r="R70" i="1" s="1"/>
  <c r="R71" i="1" s="1"/>
  <c r="R72" i="1" s="1"/>
  <c r="R73" i="1" s="1"/>
  <c r="R74" i="1" s="1"/>
  <c r="R75" i="1" s="1"/>
  <c r="R76" i="1" s="1"/>
  <c r="W11" i="1" l="1"/>
  <c r="W13" i="1"/>
  <c r="W15" i="1"/>
  <c r="W19" i="1"/>
  <c r="W37" i="1"/>
  <c r="W10" i="1"/>
  <c r="W14" i="1"/>
  <c r="W18" i="1"/>
  <c r="W26" i="1"/>
  <c r="W30" i="1"/>
  <c r="W34" i="1"/>
  <c r="Q68" i="1"/>
  <c r="W9" i="1"/>
  <c r="W8" i="1"/>
  <c r="W12" i="1"/>
  <c r="W16" i="1"/>
  <c r="W20" i="1"/>
  <c r="W24" i="1"/>
  <c r="W28" i="1"/>
  <c r="W32" i="1"/>
  <c r="W36" i="1"/>
  <c r="W17" i="1"/>
  <c r="W21" i="1"/>
  <c r="W25" i="1"/>
  <c r="W29" i="1"/>
  <c r="W33" i="1"/>
  <c r="W22" i="1"/>
  <c r="W23" i="1"/>
  <c r="W27" i="1"/>
  <c r="W31" i="1"/>
  <c r="W35" i="1"/>
</calcChain>
</file>

<file path=xl/sharedStrings.xml><?xml version="1.0" encoding="utf-8"?>
<sst xmlns="http://schemas.openxmlformats.org/spreadsheetml/2006/main" count="583" uniqueCount="92">
  <si>
    <t>2008-2014</t>
  </si>
  <si>
    <t>EU28-GDP</t>
  </si>
  <si>
    <t>EU28</t>
  </si>
  <si>
    <t>Change</t>
  </si>
  <si>
    <t>Intra EU</t>
  </si>
  <si>
    <t>Total</t>
  </si>
  <si>
    <t>Import</t>
  </si>
  <si>
    <t>Extra EU</t>
  </si>
  <si>
    <t>Export</t>
  </si>
  <si>
    <t>China</t>
  </si>
  <si>
    <t>USA</t>
  </si>
  <si>
    <t>Russia</t>
  </si>
  <si>
    <t>Switzerland</t>
  </si>
  <si>
    <t>Norway</t>
  </si>
  <si>
    <t>Turkey</t>
  </si>
  <si>
    <t>Japan</t>
  </si>
  <si>
    <t>Korea</t>
  </si>
  <si>
    <t>India</t>
  </si>
  <si>
    <t>Brazil</t>
  </si>
  <si>
    <t>Rest of the world</t>
  </si>
  <si>
    <t>Import/GDP 2014</t>
  </si>
  <si>
    <t>Export/GDP 2014</t>
  </si>
  <si>
    <t>GDP</t>
  </si>
  <si>
    <t>x- axis posititon</t>
  </si>
  <si>
    <t>Change in p.p.</t>
  </si>
  <si>
    <t>Change in %</t>
  </si>
  <si>
    <t>Import/GDP 2010</t>
  </si>
  <si>
    <t>Export/GDP 2010</t>
  </si>
  <si>
    <t>2008-2012</t>
  </si>
  <si>
    <t>Outward FDI</t>
  </si>
  <si>
    <t>Inward FDI</t>
  </si>
  <si>
    <t>x-axis position</t>
  </si>
  <si>
    <t>2011 EMP</t>
  </si>
  <si>
    <t>2012 EMP</t>
  </si>
  <si>
    <t>iFATS</t>
  </si>
  <si>
    <t>oFATS</t>
  </si>
  <si>
    <t>Employment</t>
  </si>
  <si>
    <t>Turnover</t>
  </si>
  <si>
    <t>Domestic</t>
  </si>
  <si>
    <t>2012 TURN</t>
  </si>
  <si>
    <t>2011 TURN</t>
  </si>
  <si>
    <t>10 main partners</t>
  </si>
  <si>
    <r>
      <t xml:space="preserve">Switzerland </t>
    </r>
    <r>
      <rPr>
        <sz val="9"/>
        <color theme="1"/>
        <rFont val="Arial"/>
        <family val="2"/>
      </rPr>
      <t>(estimated)</t>
    </r>
  </si>
  <si>
    <t>Employment % of EU</t>
  </si>
  <si>
    <t>2010-2014</t>
  </si>
  <si>
    <t>Turnover, employment and productivity for inward and outward foreign affiliates</t>
  </si>
  <si>
    <t>FDI</t>
  </si>
  <si>
    <t>% change</t>
  </si>
  <si>
    <t>Intra-EU</t>
  </si>
  <si>
    <t>Extra-EU</t>
  </si>
  <si>
    <t>import</t>
  </si>
  <si>
    <t>export</t>
  </si>
  <si>
    <t>outward</t>
  </si>
  <si>
    <t>inward</t>
  </si>
  <si>
    <t>Outward FATS 2011</t>
  </si>
  <si>
    <t>Inward FATS 2011</t>
  </si>
  <si>
    <t>Outward FATS 2012</t>
  </si>
  <si>
    <t>Inward FATS 2012</t>
  </si>
  <si>
    <t>Foreign affiliates turnover as a percentage of EU turnover, 2011 and 2012</t>
  </si>
  <si>
    <t>Foreign affiliates employment as a percentage of EU employment, 2011 and 2012</t>
  </si>
  <si>
    <t>EU imports and exports of goods as a percentage of GDP, 2008-2014</t>
  </si>
  <si>
    <t>EU imports and exports of goods as a percentage of GDP, 2008-2014 for ten main trading partners, 2008 and 2014</t>
  </si>
  <si>
    <t>Import/GDP 2008</t>
  </si>
  <si>
    <t>Export/GDP 2008</t>
  </si>
  <si>
    <t>EU imports and exports of services as a percentage of GDP, 2010-2014</t>
  </si>
  <si>
    <t>EU imports and exports of services as a percentage of GDP for ten main trading partners, 2010 and 2014</t>
  </si>
  <si>
    <t>Inward and outward FDI stocks divided by GDP, 2008 to 2012</t>
  </si>
  <si>
    <t>Inward and outward FDI stocks divided by GDP for 10 main trading partners, 2008 and 2012</t>
  </si>
  <si>
    <t>Inward and outward FDI stocks divided by GDP for main partners and aggregates</t>
  </si>
  <si>
    <t>Imports and exports of services for as a percentage of GDP for main partners and aggregates</t>
  </si>
  <si>
    <t>Turnover and employment as a percentage of EU turnover and employment</t>
  </si>
  <si>
    <t>Turnover % of EU</t>
  </si>
  <si>
    <t>Ratio of foreign affiliates turnover to employment (in thousand €), 2011 and 2012</t>
  </si>
  <si>
    <t>Outward FDI/GDP 2008</t>
  </si>
  <si>
    <t>Intward FDI/GDP 2008</t>
  </si>
  <si>
    <t>Outward FDI/GDP 2012</t>
  </si>
  <si>
    <t>Inward FDI/GDP 2012</t>
  </si>
  <si>
    <t>Turnover/employment</t>
  </si>
  <si>
    <t>Imports and exports of goods a a percentage of GDP for main partners and aggregates</t>
  </si>
  <si>
    <t>Imports and exports of goods for main partners and aggregates (million EUR)</t>
  </si>
  <si>
    <t>Imports and exports of services for main partners and aggregates (million EUR)</t>
  </si>
  <si>
    <t>Inward and outward FDI stocks for main partners and aggregates (million EUR)</t>
  </si>
  <si>
    <t>Turnover/Employment (1000  EUR)</t>
  </si>
  <si>
    <t>Turnover (million EUR)</t>
  </si>
  <si>
    <t>10 main partners (¹)</t>
  </si>
  <si>
    <t>Rest of the world (¹)</t>
  </si>
  <si>
    <t>(¹) In the calcualtion of extra-EU main partners and other, missing values for India, Japan, Korea and Brazil have been replaced by 2010 figures</t>
  </si>
  <si>
    <t>(¹) In the calcualtion of extra-EU main partners, missing values for India, Japan, Korea and Brazil have been replaced by 2010 figures</t>
  </si>
  <si>
    <t>Unit: million EUR</t>
  </si>
  <si>
    <t>:</t>
  </si>
  <si>
    <t>(:) not available</t>
  </si>
  <si>
    <t>(¹) In the calculation of extra-EU main partners and other, missing values for India, Japan, Korea and Brazil have been replaced by 2010 figures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</si>
</sst>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_i"/>
    <numFmt numFmtId="165" formatCode="#,##0_i"/>
    <numFmt numFmtId="166" formatCode="#\ ###\ ##0"/>
    <numFmt numFmtId="167" formatCode="0.0%"/>
    <numFmt numFmtId="168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indexed="8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indexed="8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3" fillId="0" borderId="0" applyFill="0" applyBorder="0" applyProtection="0">
      <alignment horizontal="right"/>
    </xf>
  </cellStyleXfs>
  <cellXfs count="229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9" fontId="3" fillId="0" borderId="0" xfId="1" applyFont="1" applyBorder="1" applyAlignment="1">
      <alignment horizontal="left"/>
    </xf>
    <xf numFmtId="167" fontId="3" fillId="0" borderId="5" xfId="1" applyNumberFormat="1" applyFont="1" applyBorder="1" applyAlignment="1">
      <alignment horizontal="right"/>
    </xf>
    <xf numFmtId="167" fontId="3" fillId="0" borderId="0" xfId="1" applyNumberFormat="1" applyFont="1" applyBorder="1" applyAlignment="1">
      <alignment horizontal="right"/>
    </xf>
    <xf numFmtId="9" fontId="3" fillId="2" borderId="0" xfId="1" applyFont="1" applyFill="1" applyBorder="1" applyAlignment="1">
      <alignment horizontal="left"/>
    </xf>
    <xf numFmtId="167" fontId="3" fillId="2" borderId="5" xfId="1" applyNumberFormat="1" applyFont="1" applyFill="1" applyBorder="1" applyAlignment="1">
      <alignment horizontal="right"/>
    </xf>
    <xf numFmtId="167" fontId="3" fillId="2" borderId="0" xfId="1" applyNumberFormat="1" applyFont="1" applyFill="1" applyBorder="1" applyAlignment="1">
      <alignment horizontal="right"/>
    </xf>
    <xf numFmtId="9" fontId="3" fillId="0" borderId="6" xfId="1" applyFont="1" applyBorder="1" applyAlignment="1">
      <alignment horizontal="left"/>
    </xf>
    <xf numFmtId="167" fontId="3" fillId="0" borderId="7" xfId="1" applyNumberFormat="1" applyFont="1" applyBorder="1" applyAlignment="1">
      <alignment horizontal="right"/>
    </xf>
    <xf numFmtId="167" fontId="3" fillId="0" borderId="6" xfId="1" applyNumberFormat="1" applyFont="1" applyBorder="1" applyAlignment="1">
      <alignment horizontal="right"/>
    </xf>
    <xf numFmtId="164" fontId="3" fillId="0" borderId="0" xfId="2" applyFont="1" applyBorder="1" applyAlignment="1">
      <alignment horizontal="left"/>
    </xf>
    <xf numFmtId="164" fontId="3" fillId="2" borderId="0" xfId="2" applyFont="1" applyFill="1" applyBorder="1" applyAlignment="1">
      <alignment horizontal="left"/>
    </xf>
    <xf numFmtId="164" fontId="3" fillId="0" borderId="6" xfId="2" applyFont="1" applyBorder="1" applyAlignment="1">
      <alignment horizontal="left"/>
    </xf>
    <xf numFmtId="0" fontId="3" fillId="0" borderId="0" xfId="0" applyFont="1"/>
    <xf numFmtId="166" fontId="3" fillId="0" borderId="5" xfId="0" applyNumberFormat="1" applyFont="1" applyFill="1" applyBorder="1"/>
    <xf numFmtId="166" fontId="3" fillId="2" borderId="5" xfId="0" applyNumberFormat="1" applyFont="1" applyFill="1" applyBorder="1"/>
    <xf numFmtId="166" fontId="3" fillId="0" borderId="7" xfId="0" applyNumberFormat="1" applyFont="1" applyFill="1" applyBorder="1"/>
    <xf numFmtId="167" fontId="3" fillId="0" borderId="5" xfId="1" applyNumberFormat="1" applyFont="1" applyFill="1" applyBorder="1"/>
    <xf numFmtId="167" fontId="3" fillId="2" borderId="5" xfId="1" applyNumberFormat="1" applyFont="1" applyFill="1" applyBorder="1"/>
    <xf numFmtId="1" fontId="3" fillId="0" borderId="0" xfId="0" applyNumberFormat="1" applyFont="1"/>
    <xf numFmtId="167" fontId="3" fillId="0" borderId="7" xfId="1" applyNumberFormat="1" applyFont="1" applyFill="1" applyBorder="1"/>
    <xf numFmtId="0" fontId="2" fillId="0" borderId="3" xfId="0" applyFont="1" applyFill="1" applyBorder="1" applyAlignment="1">
      <alignment horizontal="left"/>
    </xf>
    <xf numFmtId="165" fontId="3" fillId="0" borderId="4" xfId="2" applyNumberFormat="1" applyFont="1" applyFill="1" applyBorder="1">
      <alignment horizontal="right"/>
    </xf>
    <xf numFmtId="165" fontId="3" fillId="0" borderId="3" xfId="2" applyNumberFormat="1" applyFont="1" applyFill="1" applyBorder="1">
      <alignment horizontal="right"/>
    </xf>
    <xf numFmtId="166" fontId="3" fillId="0" borderId="4" xfId="0" applyNumberFormat="1" applyFont="1" applyFill="1" applyBorder="1"/>
    <xf numFmtId="0" fontId="2" fillId="0" borderId="0" xfId="0" applyFont="1" applyFill="1"/>
    <xf numFmtId="0" fontId="2" fillId="0" borderId="8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168" fontId="4" fillId="2" borderId="3" xfId="0" applyNumberFormat="1" applyFont="1" applyFill="1" applyBorder="1" applyAlignment="1">
      <alignment horizontal="center"/>
    </xf>
    <xf numFmtId="2" fontId="5" fillId="0" borderId="0" xfId="1" applyNumberFormat="1" applyFont="1" applyFill="1" applyBorder="1" applyAlignment="1">
      <alignment horizontal="right"/>
    </xf>
    <xf numFmtId="2" fontId="5" fillId="2" borderId="0" xfId="1" applyNumberFormat="1" applyFont="1" applyFill="1" applyBorder="1" applyAlignment="1">
      <alignment horizontal="right"/>
    </xf>
    <xf numFmtId="2" fontId="5" fillId="0" borderId="6" xfId="1" applyNumberFormat="1" applyFont="1" applyFill="1" applyBorder="1" applyAlignment="1">
      <alignment horizontal="right"/>
    </xf>
    <xf numFmtId="0" fontId="5" fillId="0" borderId="0" xfId="0" applyFont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7" fontId="3" fillId="0" borderId="0" xfId="1" applyNumberFormat="1" applyFont="1" applyFill="1" applyBorder="1" applyAlignment="1">
      <alignment horizontal="right"/>
    </xf>
    <xf numFmtId="167" fontId="3" fillId="0" borderId="5" xfId="1" applyNumberFormat="1" applyFont="1" applyFill="1" applyBorder="1" applyAlignment="1">
      <alignment horizontal="right"/>
    </xf>
    <xf numFmtId="167" fontId="3" fillId="0" borderId="8" xfId="1" applyNumberFormat="1" applyFont="1" applyFill="1" applyBorder="1" applyAlignment="1">
      <alignment horizontal="right"/>
    </xf>
    <xf numFmtId="167" fontId="3" fillId="0" borderId="9" xfId="1" applyNumberFormat="1" applyFont="1" applyFill="1" applyBorder="1" applyAlignment="1">
      <alignment horizontal="right"/>
    </xf>
    <xf numFmtId="167" fontId="6" fillId="0" borderId="0" xfId="1" applyNumberFormat="1" applyFont="1" applyFill="1" applyBorder="1" applyAlignment="1">
      <alignment horizontal="right"/>
    </xf>
    <xf numFmtId="168" fontId="5" fillId="0" borderId="0" xfId="1" applyNumberFormat="1" applyFont="1" applyFill="1" applyBorder="1" applyAlignment="1">
      <alignment horizontal="right"/>
    </xf>
    <xf numFmtId="168" fontId="5" fillId="2" borderId="0" xfId="1" applyNumberFormat="1" applyFont="1" applyFill="1" applyBorder="1" applyAlignment="1">
      <alignment horizontal="right"/>
    </xf>
    <xf numFmtId="168" fontId="5" fillId="0" borderId="6" xfId="1" applyNumberFormat="1" applyFont="1" applyFill="1" applyBorder="1" applyAlignment="1">
      <alignment horizontal="right"/>
    </xf>
    <xf numFmtId="0" fontId="3" fillId="0" borderId="0" xfId="0" applyFont="1" applyBorder="1"/>
    <xf numFmtId="164" fontId="2" fillId="0" borderId="0" xfId="2" applyFont="1" applyBorder="1" applyAlignment="1">
      <alignment horizontal="left"/>
    </xf>
    <xf numFmtId="167" fontId="3" fillId="0" borderId="14" xfId="1" applyNumberFormat="1" applyFont="1" applyFill="1" applyBorder="1" applyAlignment="1">
      <alignment horizontal="right"/>
    </xf>
    <xf numFmtId="167" fontId="3" fillId="0" borderId="15" xfId="1" applyNumberFormat="1" applyFont="1" applyFill="1" applyBorder="1" applyAlignment="1">
      <alignment horizontal="right"/>
    </xf>
    <xf numFmtId="167" fontId="3" fillId="0" borderId="12" xfId="1" applyNumberFormat="1" applyFont="1" applyFill="1" applyBorder="1" applyAlignment="1">
      <alignment horizontal="right"/>
    </xf>
    <xf numFmtId="167" fontId="3" fillId="0" borderId="13" xfId="1" applyNumberFormat="1" applyFont="1" applyFill="1" applyBorder="1" applyAlignment="1">
      <alignment horizontal="right"/>
    </xf>
    <xf numFmtId="167" fontId="3" fillId="2" borderId="14" xfId="1" applyNumberFormat="1" applyFont="1" applyFill="1" applyBorder="1" applyAlignment="1">
      <alignment horizontal="right"/>
    </xf>
    <xf numFmtId="167" fontId="3" fillId="2" borderId="15" xfId="1" applyNumberFormat="1" applyFont="1" applyFill="1" applyBorder="1" applyAlignment="1">
      <alignment horizontal="right"/>
    </xf>
    <xf numFmtId="167" fontId="6" fillId="0" borderId="9" xfId="1" applyNumberFormat="1" applyFont="1" applyFill="1" applyBorder="1" applyAlignment="1">
      <alignment horizontal="right"/>
    </xf>
    <xf numFmtId="167" fontId="6" fillId="0" borderId="5" xfId="1" applyNumberFormat="1" applyFont="1" applyFill="1" applyBorder="1" applyAlignment="1">
      <alignment horizontal="right"/>
    </xf>
    <xf numFmtId="9" fontId="3" fillId="0" borderId="0" xfId="0" applyNumberFormat="1" applyFont="1"/>
    <xf numFmtId="0" fontId="2" fillId="0" borderId="0" xfId="0" applyFont="1"/>
    <xf numFmtId="165" fontId="3" fillId="0" borderId="0" xfId="0" applyNumberFormat="1" applyFont="1"/>
    <xf numFmtId="3" fontId="5" fillId="0" borderId="0" xfId="1" applyNumberFormat="1" applyFont="1" applyFill="1" applyBorder="1" applyAlignment="1">
      <alignment horizontal="right"/>
    </xf>
    <xf numFmtId="3" fontId="5" fillId="0" borderId="5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0" borderId="8" xfId="1" applyNumberFormat="1" applyFont="1" applyFill="1" applyBorder="1" applyAlignment="1">
      <alignment horizontal="right"/>
    </xf>
    <xf numFmtId="0" fontId="3" fillId="0" borderId="1" xfId="0" applyFont="1" applyBorder="1" applyAlignment="1">
      <alignment wrapText="1"/>
    </xf>
    <xf numFmtId="0" fontId="2" fillId="2" borderId="3" xfId="0" applyFont="1" applyFill="1" applyBorder="1" applyAlignment="1">
      <alignment horizontal="left"/>
    </xf>
    <xf numFmtId="1" fontId="3" fillId="0" borderId="18" xfId="0" applyNumberFormat="1" applyFont="1" applyBorder="1"/>
    <xf numFmtId="0" fontId="2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9" fontId="3" fillId="0" borderId="0" xfId="1" applyFont="1" applyFill="1" applyBorder="1" applyAlignment="1">
      <alignment horizontal="left"/>
    </xf>
    <xf numFmtId="167" fontId="3" fillId="0" borderId="7" xfId="1" applyNumberFormat="1" applyFont="1" applyFill="1" applyBorder="1" applyAlignment="1">
      <alignment horizontal="right"/>
    </xf>
    <xf numFmtId="167" fontId="3" fillId="0" borderId="6" xfId="1" applyNumberFormat="1" applyFont="1" applyFill="1" applyBorder="1" applyAlignment="1">
      <alignment horizontal="right"/>
    </xf>
    <xf numFmtId="9" fontId="3" fillId="0" borderId="6" xfId="1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3" fillId="2" borderId="0" xfId="0" applyNumberFormat="1" applyFont="1" applyFill="1"/>
    <xf numFmtId="9" fontId="3" fillId="0" borderId="5" xfId="1" applyFont="1" applyBorder="1" applyAlignment="1">
      <alignment horizontal="right"/>
    </xf>
    <xf numFmtId="9" fontId="3" fillId="0" borderId="0" xfId="1" applyFont="1" applyBorder="1" applyAlignment="1">
      <alignment horizontal="right"/>
    </xf>
    <xf numFmtId="9" fontId="3" fillId="2" borderId="5" xfId="1" applyFont="1" applyFill="1" applyBorder="1" applyAlignment="1">
      <alignment horizontal="right"/>
    </xf>
    <xf numFmtId="9" fontId="3" fillId="2" borderId="0" xfId="1" applyFont="1" applyFill="1" applyBorder="1" applyAlignment="1">
      <alignment horizontal="right"/>
    </xf>
    <xf numFmtId="9" fontId="3" fillId="0" borderId="7" xfId="1" applyFont="1" applyBorder="1" applyAlignment="1">
      <alignment horizontal="right"/>
    </xf>
    <xf numFmtId="9" fontId="3" fillId="0" borderId="6" xfId="1" applyFont="1" applyBorder="1" applyAlignment="1">
      <alignment horizontal="right"/>
    </xf>
    <xf numFmtId="0" fontId="2" fillId="2" borderId="4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9" fontId="2" fillId="0" borderId="0" xfId="1" applyFont="1" applyBorder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2" fillId="2" borderId="3" xfId="0" applyFont="1" applyFill="1" applyBorder="1" applyAlignment="1">
      <alignment horizontal="center" wrapText="1"/>
    </xf>
    <xf numFmtId="164" fontId="2" fillId="0" borderId="0" xfId="2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167" fontId="3" fillId="0" borderId="0" xfId="1" applyNumberFormat="1" applyFont="1" applyFill="1" applyBorder="1"/>
    <xf numFmtId="2" fontId="3" fillId="0" borderId="0" xfId="0" applyNumberFormat="1" applyFont="1" applyFill="1" applyBorder="1"/>
    <xf numFmtId="0" fontId="3" fillId="0" borderId="0" xfId="0" applyFont="1" applyFill="1" applyBorder="1"/>
    <xf numFmtId="167" fontId="3" fillId="0" borderId="6" xfId="1" applyNumberFormat="1" applyFont="1" applyFill="1" applyBorder="1"/>
    <xf numFmtId="0" fontId="3" fillId="0" borderId="6" xfId="0" applyFont="1" applyFill="1" applyBorder="1"/>
    <xf numFmtId="165" fontId="3" fillId="0" borderId="0" xfId="2" applyNumberFormat="1" applyFont="1" applyFill="1" applyBorder="1">
      <alignment horizontal="right"/>
    </xf>
    <xf numFmtId="164" fontId="3" fillId="0" borderId="0" xfId="2" applyFont="1" applyFill="1" applyBorder="1">
      <alignment horizontal="right"/>
    </xf>
    <xf numFmtId="164" fontId="3" fillId="2" borderId="0" xfId="2" applyFont="1" applyFill="1" applyBorder="1">
      <alignment horizontal="right"/>
    </xf>
    <xf numFmtId="164" fontId="3" fillId="0" borderId="15" xfId="2" applyFont="1" applyFill="1" applyBorder="1">
      <alignment horizontal="right"/>
    </xf>
    <xf numFmtId="164" fontId="3" fillId="0" borderId="9" xfId="2" applyFont="1" applyFill="1" applyBorder="1">
      <alignment horizontal="right"/>
    </xf>
    <xf numFmtId="164" fontId="3" fillId="0" borderId="0" xfId="2" applyFont="1" applyBorder="1">
      <alignment horizontal="right"/>
    </xf>
    <xf numFmtId="1" fontId="2" fillId="0" borderId="0" xfId="0" applyNumberFormat="1" applyFont="1" applyAlignment="1">
      <alignment horizontal="left"/>
    </xf>
    <xf numFmtId="4" fontId="3" fillId="0" borderId="8" xfId="2" applyNumberFormat="1" applyFont="1" applyFill="1" applyBorder="1" applyAlignment="1"/>
    <xf numFmtId="4" fontId="3" fillId="0" borderId="9" xfId="2" applyNumberFormat="1" applyFont="1" applyFill="1" applyBorder="1" applyAlignment="1"/>
    <xf numFmtId="164" fontId="3" fillId="0" borderId="0" xfId="2" applyNumberFormat="1" applyFont="1" applyFill="1" applyBorder="1">
      <alignment horizontal="right"/>
    </xf>
    <xf numFmtId="0" fontId="3" fillId="0" borderId="0" xfId="0" applyFont="1" applyFill="1"/>
    <xf numFmtId="1" fontId="3" fillId="0" borderId="0" xfId="0" applyNumberFormat="1" applyFont="1" applyAlignment="1"/>
    <xf numFmtId="0" fontId="3" fillId="0" borderId="0" xfId="0" applyFont="1" applyAlignment="1">
      <alignment wrapText="1"/>
    </xf>
    <xf numFmtId="4" fontId="3" fillId="0" borderId="0" xfId="0" applyNumberFormat="1" applyFont="1" applyFill="1" applyAlignment="1"/>
    <xf numFmtId="0" fontId="6" fillId="0" borderId="0" xfId="0" applyFont="1" applyFill="1"/>
    <xf numFmtId="166" fontId="3" fillId="0" borderId="0" xfId="0" applyNumberFormat="1" applyFont="1" applyFill="1"/>
    <xf numFmtId="1" fontId="3" fillId="0" borderId="0" xfId="0" applyNumberFormat="1" applyFont="1" applyBorder="1" applyAlignment="1"/>
    <xf numFmtId="168" fontId="3" fillId="0" borderId="0" xfId="0" applyNumberFormat="1" applyFont="1"/>
    <xf numFmtId="4" fontId="3" fillId="0" borderId="8" xfId="0" applyNumberFormat="1" applyFont="1" applyFill="1" applyBorder="1" applyAlignment="1"/>
    <xf numFmtId="4" fontId="3" fillId="0" borderId="9" xfId="0" applyNumberFormat="1" applyFont="1" applyFill="1" applyBorder="1" applyAlignment="1"/>
    <xf numFmtId="0" fontId="2" fillId="2" borderId="1" xfId="0" applyFont="1" applyFill="1" applyBorder="1" applyAlignment="1">
      <alignment horizontal="center" wrapText="1"/>
    </xf>
    <xf numFmtId="165" fontId="3" fillId="3" borderId="19" xfId="2" applyNumberFormat="1" applyFont="1" applyFill="1" applyBorder="1">
      <alignment horizontal="right"/>
    </xf>
    <xf numFmtId="166" fontId="3" fillId="3" borderId="19" xfId="0" applyNumberFormat="1" applyFont="1" applyFill="1" applyBorder="1"/>
    <xf numFmtId="165" fontId="3" fillId="3" borderId="21" xfId="2" applyNumberFormat="1" applyFont="1" applyFill="1" applyBorder="1">
      <alignment horizontal="right"/>
    </xf>
    <xf numFmtId="166" fontId="3" fillId="3" borderId="21" xfId="0" applyNumberFormat="1" applyFont="1" applyFill="1" applyBorder="1"/>
    <xf numFmtId="165" fontId="3" fillId="0" borderId="19" xfId="2" applyNumberFormat="1" applyFont="1" applyFill="1" applyBorder="1">
      <alignment horizontal="right"/>
    </xf>
    <xf numFmtId="166" fontId="3" fillId="0" borderId="19" xfId="0" applyNumberFormat="1" applyFont="1" applyFill="1" applyBorder="1"/>
    <xf numFmtId="165" fontId="3" fillId="0" borderId="20" xfId="2" applyNumberFormat="1" applyFont="1" applyFill="1" applyBorder="1">
      <alignment horizontal="right"/>
    </xf>
    <xf numFmtId="166" fontId="3" fillId="0" borderId="20" xfId="0" applyNumberFormat="1" applyFont="1" applyFill="1" applyBorder="1"/>
    <xf numFmtId="165" fontId="3" fillId="0" borderId="21" xfId="2" applyNumberFormat="1" applyFont="1" applyFill="1" applyBorder="1">
      <alignment horizontal="right"/>
    </xf>
    <xf numFmtId="166" fontId="3" fillId="0" borderId="21" xfId="0" applyNumberFormat="1" applyFont="1" applyFill="1" applyBorder="1"/>
    <xf numFmtId="165" fontId="3" fillId="0" borderId="19" xfId="2" applyNumberFormat="1" applyFont="1" applyBorder="1">
      <alignment horizontal="right"/>
    </xf>
    <xf numFmtId="165" fontId="3" fillId="0" borderId="20" xfId="2" applyNumberFormat="1" applyFont="1" applyBorder="1">
      <alignment horizontal="right"/>
    </xf>
    <xf numFmtId="165" fontId="3" fillId="0" borderId="22" xfId="2" applyNumberFormat="1" applyFont="1" applyBorder="1">
      <alignment horizontal="right"/>
    </xf>
    <xf numFmtId="166" fontId="3" fillId="0" borderId="22" xfId="0" applyNumberFormat="1" applyFont="1" applyFill="1" applyBorder="1"/>
    <xf numFmtId="165" fontId="3" fillId="0" borderId="21" xfId="2" applyNumberFormat="1" applyFont="1" applyBorder="1">
      <alignment horizontal="right"/>
    </xf>
    <xf numFmtId="164" fontId="3" fillId="3" borderId="23" xfId="2" applyFont="1" applyFill="1" applyBorder="1" applyAlignment="1">
      <alignment horizontal="left"/>
    </xf>
    <xf numFmtId="164" fontId="3" fillId="3" borderId="24" xfId="2" applyFont="1" applyFill="1" applyBorder="1" applyAlignment="1">
      <alignment horizontal="left"/>
    </xf>
    <xf numFmtId="164" fontId="3" fillId="0" borderId="23" xfId="2" applyFont="1" applyFill="1" applyBorder="1" applyAlignment="1">
      <alignment horizontal="left"/>
    </xf>
    <xf numFmtId="164" fontId="3" fillId="0" borderId="24" xfId="2" applyFont="1" applyFill="1" applyBorder="1" applyAlignment="1">
      <alignment horizontal="left"/>
    </xf>
    <xf numFmtId="164" fontId="3" fillId="0" borderId="23" xfId="2" applyFont="1" applyBorder="1" applyAlignment="1">
      <alignment horizontal="left"/>
    </xf>
    <xf numFmtId="164" fontId="3" fillId="0" borderId="24" xfId="2" applyFont="1" applyBorder="1" applyAlignment="1">
      <alignment horizontal="left"/>
    </xf>
    <xf numFmtId="164" fontId="3" fillId="0" borderId="25" xfId="2" applyFont="1" applyBorder="1" applyAlignment="1">
      <alignment horizontal="left"/>
    </xf>
    <xf numFmtId="165" fontId="3" fillId="0" borderId="26" xfId="2" applyNumberFormat="1" applyFont="1" applyFill="1" applyBorder="1">
      <alignment horizontal="right"/>
    </xf>
    <xf numFmtId="166" fontId="3" fillId="0" borderId="26" xfId="0" applyNumberFormat="1" applyFont="1" applyFill="1" applyBorder="1"/>
    <xf numFmtId="165" fontId="3" fillId="0" borderId="26" xfId="2" applyNumberFormat="1" applyFont="1" applyBorder="1">
      <alignment horizontal="right"/>
    </xf>
    <xf numFmtId="164" fontId="3" fillId="0" borderId="27" xfId="2" applyFont="1" applyBorder="1" applyAlignment="1">
      <alignment horizontal="left"/>
    </xf>
    <xf numFmtId="164" fontId="3" fillId="0" borderId="28" xfId="2" applyFont="1" applyFill="1" applyBorder="1" applyAlignment="1">
      <alignment horizontal="left"/>
    </xf>
    <xf numFmtId="164" fontId="3" fillId="0" borderId="27" xfId="2" applyFont="1" applyFill="1" applyBorder="1" applyAlignment="1">
      <alignment horizontal="left"/>
    </xf>
    <xf numFmtId="164" fontId="3" fillId="0" borderId="28" xfId="2" applyFont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1" fontId="3" fillId="0" borderId="19" xfId="0" applyNumberFormat="1" applyFont="1" applyBorder="1"/>
    <xf numFmtId="1" fontId="3" fillId="0" borderId="20" xfId="0" applyNumberFormat="1" applyFont="1" applyBorder="1"/>
    <xf numFmtId="1" fontId="3" fillId="3" borderId="19" xfId="0" applyNumberFormat="1" applyFont="1" applyFill="1" applyBorder="1"/>
    <xf numFmtId="1" fontId="3" fillId="0" borderId="26" xfId="0" applyNumberFormat="1" applyFont="1" applyBorder="1"/>
    <xf numFmtId="1" fontId="3" fillId="0" borderId="19" xfId="0" applyNumberFormat="1" applyFont="1" applyFill="1" applyBorder="1"/>
    <xf numFmtId="1" fontId="3" fillId="3" borderId="21" xfId="0" applyNumberFormat="1" applyFont="1" applyFill="1" applyBorder="1"/>
    <xf numFmtId="1" fontId="3" fillId="0" borderId="20" xfId="0" applyNumberFormat="1" applyFont="1" applyFill="1" applyBorder="1"/>
    <xf numFmtId="1" fontId="3" fillId="0" borderId="21" xfId="0" applyNumberFormat="1" applyFont="1" applyFill="1" applyBorder="1"/>
    <xf numFmtId="0" fontId="3" fillId="0" borderId="0" xfId="0" applyFont="1" applyAlignment="1">
      <alignment horizontal="left"/>
    </xf>
    <xf numFmtId="0" fontId="2" fillId="2" borderId="21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165" fontId="3" fillId="0" borderId="23" xfId="2" applyNumberFormat="1" applyFont="1" applyFill="1" applyBorder="1">
      <alignment horizontal="right"/>
    </xf>
    <xf numFmtId="165" fontId="3" fillId="0" borderId="31" xfId="2" applyNumberFormat="1" applyFont="1" applyFill="1" applyBorder="1">
      <alignment horizontal="right"/>
    </xf>
    <xf numFmtId="165" fontId="3" fillId="0" borderId="29" xfId="2" applyNumberFormat="1" applyFont="1" applyFill="1" applyBorder="1">
      <alignment horizontal="right"/>
    </xf>
    <xf numFmtId="164" fontId="3" fillId="0" borderId="32" xfId="2" applyFont="1" applyFill="1" applyBorder="1">
      <alignment horizontal="right"/>
    </xf>
    <xf numFmtId="164" fontId="3" fillId="0" borderId="33" xfId="2" applyFont="1" applyFill="1" applyBorder="1">
      <alignment horizontal="right"/>
    </xf>
    <xf numFmtId="164" fontId="3" fillId="3" borderId="32" xfId="2" applyFont="1" applyFill="1" applyBorder="1">
      <alignment horizontal="right"/>
    </xf>
    <xf numFmtId="165" fontId="3" fillId="3" borderId="23" xfId="2" applyNumberFormat="1" applyFont="1" applyFill="1" applyBorder="1">
      <alignment horizontal="right"/>
    </xf>
    <xf numFmtId="0" fontId="2" fillId="2" borderId="35" xfId="0" applyFont="1" applyFill="1" applyBorder="1" applyAlignment="1">
      <alignment horizontal="center"/>
    </xf>
    <xf numFmtId="164" fontId="3" fillId="0" borderId="36" xfId="2" applyFont="1" applyFill="1" applyBorder="1">
      <alignment horizontal="right"/>
    </xf>
    <xf numFmtId="165" fontId="3" fillId="0" borderId="28" xfId="2" applyNumberFormat="1" applyFont="1" applyFill="1" applyBorder="1">
      <alignment horizontal="right"/>
    </xf>
    <xf numFmtId="164" fontId="3" fillId="3" borderId="38" xfId="2" applyFont="1" applyFill="1" applyBorder="1">
      <alignment horizontal="right"/>
    </xf>
    <xf numFmtId="165" fontId="3" fillId="3" borderId="24" xfId="2" applyNumberFormat="1" applyFont="1" applyFill="1" applyBorder="1">
      <alignment horizontal="right"/>
    </xf>
    <xf numFmtId="164" fontId="3" fillId="0" borderId="37" xfId="2" applyFont="1" applyFill="1" applyBorder="1">
      <alignment horizontal="right"/>
    </xf>
    <xf numFmtId="165" fontId="3" fillId="0" borderId="27" xfId="2" applyNumberFormat="1" applyFont="1" applyFill="1" applyBorder="1">
      <alignment horizontal="right"/>
    </xf>
    <xf numFmtId="164" fontId="3" fillId="0" borderId="38" xfId="2" applyFont="1" applyFill="1" applyBorder="1">
      <alignment horizontal="right"/>
    </xf>
    <xf numFmtId="165" fontId="3" fillId="0" borderId="24" xfId="2" applyNumberFormat="1" applyFont="1" applyFill="1" applyBorder="1">
      <alignment horizontal="right"/>
    </xf>
    <xf numFmtId="9" fontId="2" fillId="0" borderId="0" xfId="1" applyFont="1" applyBorder="1" applyAlignment="1">
      <alignment horizontal="left" vertical="center"/>
    </xf>
    <xf numFmtId="164" fontId="2" fillId="0" borderId="0" xfId="2" applyFont="1" applyBorder="1" applyAlignment="1">
      <alignment horizontal="left" vertical="center"/>
    </xf>
    <xf numFmtId="164" fontId="2" fillId="2" borderId="0" xfId="2" applyFont="1" applyFill="1" applyBorder="1" applyAlignment="1">
      <alignment horizontal="left" vertical="center" wrapText="1"/>
    </xf>
    <xf numFmtId="164" fontId="2" fillId="0" borderId="1" xfId="2" applyFont="1" applyBorder="1" applyAlignment="1">
      <alignment horizontal="left" vertical="center"/>
    </xf>
    <xf numFmtId="164" fontId="2" fillId="0" borderId="6" xfId="2" applyFont="1" applyBorder="1" applyAlignment="1">
      <alignment horizontal="left" vertical="center"/>
    </xf>
    <xf numFmtId="164" fontId="2" fillId="3" borderId="1" xfId="2" applyFont="1" applyFill="1" applyBorder="1" applyAlignment="1">
      <alignment horizontal="left" vertical="center"/>
    </xf>
    <xf numFmtId="164" fontId="2" fillId="3" borderId="0" xfId="2" applyFont="1" applyFill="1" applyBorder="1" applyAlignment="1">
      <alignment horizontal="left" vertical="center"/>
    </xf>
    <xf numFmtId="164" fontId="2" fillId="0" borderId="1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left" vertical="center" wrapText="1"/>
    </xf>
    <xf numFmtId="164" fontId="2" fillId="0" borderId="1" xfId="2" applyFont="1" applyFill="1" applyBorder="1" applyAlignment="1">
      <alignment horizontal="left" vertical="center"/>
    </xf>
    <xf numFmtId="164" fontId="2" fillId="0" borderId="0" xfId="2" applyFont="1" applyFill="1" applyBorder="1" applyAlignment="1">
      <alignment horizontal="left" vertical="center"/>
    </xf>
    <xf numFmtId="9" fontId="2" fillId="0" borderId="0" xfId="1" applyFont="1" applyFill="1" applyBorder="1" applyAlignment="1">
      <alignment horizontal="left" vertical="center"/>
    </xf>
    <xf numFmtId="9" fontId="2" fillId="2" borderId="0" xfId="1" applyFont="1" applyFill="1" applyBorder="1" applyAlignment="1">
      <alignment horizontal="left" vertical="center"/>
    </xf>
    <xf numFmtId="164" fontId="2" fillId="0" borderId="0" xfId="2" applyFont="1" applyBorder="1" applyAlignment="1">
      <alignment horizontal="left" vertical="center" wrapText="1"/>
    </xf>
    <xf numFmtId="164" fontId="2" fillId="0" borderId="6" xfId="2" applyFont="1" applyBorder="1" applyAlignment="1">
      <alignment horizontal="left" vertical="center" wrapText="1"/>
    </xf>
    <xf numFmtId="164" fontId="2" fillId="0" borderId="6" xfId="2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164" fontId="2" fillId="0" borderId="6" xfId="2" applyFont="1" applyFill="1" applyBorder="1" applyAlignment="1">
      <alignment horizontal="left" vertical="center"/>
    </xf>
    <xf numFmtId="164" fontId="2" fillId="0" borderId="19" xfId="2" applyFont="1" applyBorder="1" applyAlignment="1">
      <alignment horizontal="left" vertical="center"/>
    </xf>
    <xf numFmtId="164" fontId="2" fillId="0" borderId="20" xfId="2" applyFont="1" applyBorder="1" applyAlignment="1">
      <alignment horizontal="left" vertical="center"/>
    </xf>
    <xf numFmtId="164" fontId="2" fillId="0" borderId="19" xfId="2" applyFont="1" applyFill="1" applyBorder="1" applyAlignment="1">
      <alignment horizontal="left" vertical="center" wrapText="1"/>
    </xf>
    <xf numFmtId="164" fontId="2" fillId="0" borderId="21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64" fontId="2" fillId="2" borderId="0" xfId="2" applyFont="1" applyFill="1" applyBorder="1" applyAlignment="1">
      <alignment horizontal="left" vertical="center"/>
    </xf>
    <xf numFmtId="164" fontId="2" fillId="2" borderId="0" xfId="2" applyFont="1" applyFill="1" applyBorder="1" applyAlignment="1">
      <alignment vertical="center" wrapText="1"/>
    </xf>
    <xf numFmtId="9" fontId="2" fillId="0" borderId="0" xfId="1" applyFont="1" applyBorder="1" applyAlignment="1">
      <alignment vertical="center"/>
    </xf>
    <xf numFmtId="164" fontId="2" fillId="0" borderId="0" xfId="2" applyFont="1" applyBorder="1" applyAlignment="1">
      <alignment vertical="center" wrapText="1"/>
    </xf>
    <xf numFmtId="164" fontId="2" fillId="0" borderId="6" xfId="2" applyFont="1" applyBorder="1" applyAlignment="1">
      <alignment vertical="center" wrapText="1"/>
    </xf>
    <xf numFmtId="164" fontId="2" fillId="0" borderId="34" xfId="2" applyFont="1" applyFill="1" applyBorder="1" applyAlignment="1">
      <alignment horizontal="left" vertical="center"/>
    </xf>
    <xf numFmtId="164" fontId="2" fillId="0" borderId="16" xfId="2" applyFont="1" applyFill="1" applyBorder="1" applyAlignment="1">
      <alignment horizontal="left" vertical="center"/>
    </xf>
    <xf numFmtId="164" fontId="2" fillId="0" borderId="14" xfId="2" applyFont="1" applyFill="1" applyBorder="1" applyAlignment="1">
      <alignment horizontal="left" vertical="center"/>
    </xf>
    <xf numFmtId="164" fontId="2" fillId="2" borderId="14" xfId="2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/>
    </xf>
    <xf numFmtId="164" fontId="2" fillId="0" borderId="14" xfId="2" applyFont="1" applyFill="1" applyBorder="1" applyAlignment="1">
      <alignment horizontal="left" vertical="center" wrapText="1"/>
    </xf>
    <xf numFmtId="164" fontId="2" fillId="0" borderId="12" xfId="2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64" fontId="2" fillId="2" borderId="14" xfId="2" applyFont="1" applyFill="1" applyBorder="1" applyAlignment="1">
      <alignment horizontal="left" vertical="center" wrapText="1"/>
    </xf>
    <xf numFmtId="164" fontId="2" fillId="0" borderId="34" xfId="2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164" fontId="2" fillId="3" borderId="34" xfId="2" applyFont="1" applyFill="1" applyBorder="1" applyAlignment="1">
      <alignment horizontal="left" vertical="center"/>
    </xf>
    <xf numFmtId="164" fontId="2" fillId="3" borderId="14" xfId="2" applyFont="1" applyFill="1" applyBorder="1" applyAlignment="1">
      <alignment horizontal="left" vertical="center"/>
    </xf>
    <xf numFmtId="164" fontId="2" fillId="0" borderId="34" xfId="2" applyFont="1" applyFill="1" applyBorder="1" applyAlignment="1">
      <alignment horizontal="left" wrapText="1"/>
    </xf>
    <xf numFmtId="164" fontId="2" fillId="0" borderId="16" xfId="2" applyFont="1" applyFill="1" applyBorder="1" applyAlignment="1">
      <alignment horizontal="left" wrapText="1"/>
    </xf>
    <xf numFmtId="164" fontId="2" fillId="0" borderId="16" xfId="2" applyFont="1" applyFill="1" applyBorder="1" applyAlignment="1">
      <alignment horizontal="left" vertical="center" wrapText="1"/>
    </xf>
    <xf numFmtId="166" fontId="3" fillId="0" borderId="0" xfId="0" applyNumberFormat="1" applyFont="1" applyFill="1" applyBorder="1"/>
    <xf numFmtId="1" fontId="3" fillId="0" borderId="0" xfId="0" applyNumberFormat="1" applyFont="1" applyBorder="1"/>
    <xf numFmtId="165" fontId="3" fillId="0" borderId="0" xfId="2" applyNumberFormat="1" applyFont="1" applyBorder="1">
      <alignment horizontal="right"/>
    </xf>
  </cellXfs>
  <cellStyles count="3">
    <cellStyle name="Normal" xfId="0" builtinId="0"/>
    <cellStyle name="NumberCellStyle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'Trade in goods'!$N$66</c:f>
              <c:strCache>
                <c:ptCount val="1"/>
                <c:pt idx="0">
                  <c:v>Import/GDP 2008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strRef>
              <c:f>'Trade in goods'!$M$67:$M$76</c:f>
              <c:strCache>
                <c:ptCount val="10"/>
                <c:pt idx="0">
                  <c:v>China</c:v>
                </c:pt>
                <c:pt idx="1">
                  <c:v>USA</c:v>
                </c:pt>
                <c:pt idx="2">
                  <c:v>Russia</c:v>
                </c:pt>
                <c:pt idx="3">
                  <c:v>Switzerland</c:v>
                </c:pt>
                <c:pt idx="4">
                  <c:v>Norway</c:v>
                </c:pt>
                <c:pt idx="5">
                  <c:v>Japan</c:v>
                </c:pt>
                <c:pt idx="6">
                  <c:v>Turkey</c:v>
                </c:pt>
                <c:pt idx="7">
                  <c:v>Korea</c:v>
                </c:pt>
                <c:pt idx="8">
                  <c:v>India</c:v>
                </c:pt>
                <c:pt idx="9">
                  <c:v>Brazil</c:v>
                </c:pt>
              </c:strCache>
            </c:strRef>
          </c:cat>
          <c:val>
            <c:numRef>
              <c:f>'Trade in goods'!$N$67:$N$76</c:f>
              <c:numCache>
                <c:formatCode>0.0%</c:formatCode>
                <c:ptCount val="10"/>
                <c:pt idx="0">
                  <c:v>1.9171104106545819E-2</c:v>
                </c:pt>
                <c:pt idx="1">
                  <c:v>1.4066922209444157E-2</c:v>
                </c:pt>
                <c:pt idx="2">
                  <c:v>1.3887283127697814E-2</c:v>
                </c:pt>
                <c:pt idx="3">
                  <c:v>6.3608027561370302E-3</c:v>
                </c:pt>
                <c:pt idx="4">
                  <c:v>7.3839854980378454E-3</c:v>
                </c:pt>
                <c:pt idx="5">
                  <c:v>5.8855392951664516E-3</c:v>
                </c:pt>
                <c:pt idx="6">
                  <c:v>3.5623881393031243E-3</c:v>
                </c:pt>
                <c:pt idx="7">
                  <c:v>3.058447594862125E-3</c:v>
                </c:pt>
                <c:pt idx="8">
                  <c:v>2.2805355965823536E-3</c:v>
                </c:pt>
                <c:pt idx="9">
                  <c:v>2.7728280801787276E-3</c:v>
                </c:pt>
              </c:numCache>
            </c:numRef>
          </c:val>
        </c:ser>
        <c:ser>
          <c:idx val="1"/>
          <c:order val="1"/>
          <c:tx>
            <c:strRef>
              <c:f>'Trade in goods'!$O$66</c:f>
              <c:strCache>
                <c:ptCount val="1"/>
                <c:pt idx="0">
                  <c:v>Export/GDP 2008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strRef>
              <c:f>'Trade in goods'!$M$67:$M$76</c:f>
              <c:strCache>
                <c:ptCount val="10"/>
                <c:pt idx="0">
                  <c:v>China</c:v>
                </c:pt>
                <c:pt idx="1">
                  <c:v>USA</c:v>
                </c:pt>
                <c:pt idx="2">
                  <c:v>Russia</c:v>
                </c:pt>
                <c:pt idx="3">
                  <c:v>Switzerland</c:v>
                </c:pt>
                <c:pt idx="4">
                  <c:v>Norway</c:v>
                </c:pt>
                <c:pt idx="5">
                  <c:v>Japan</c:v>
                </c:pt>
                <c:pt idx="6">
                  <c:v>Turkey</c:v>
                </c:pt>
                <c:pt idx="7">
                  <c:v>Korea</c:v>
                </c:pt>
                <c:pt idx="8">
                  <c:v>India</c:v>
                </c:pt>
                <c:pt idx="9">
                  <c:v>Brazil</c:v>
                </c:pt>
              </c:strCache>
            </c:strRef>
          </c:cat>
          <c:val>
            <c:numRef>
              <c:f>'Trade in goods'!$O$67:$O$76</c:f>
              <c:numCache>
                <c:formatCode>0.0%</c:formatCode>
                <c:ptCount val="10"/>
                <c:pt idx="0">
                  <c:v>6.0260746016064341E-3</c:v>
                </c:pt>
                <c:pt idx="1">
                  <c:v>1.9090687746241022E-2</c:v>
                </c:pt>
                <c:pt idx="2">
                  <c:v>8.0785810483467238E-3</c:v>
                </c:pt>
                <c:pt idx="3">
                  <c:v>7.7440497446400807E-3</c:v>
                </c:pt>
                <c:pt idx="4">
                  <c:v>3.3646479591023931E-3</c:v>
                </c:pt>
                <c:pt idx="5">
                  <c:v>3.2624036741567262E-3</c:v>
                </c:pt>
                <c:pt idx="6">
                  <c:v>4.1925232202016669E-3</c:v>
                </c:pt>
                <c:pt idx="7">
                  <c:v>1.9621045607687033E-3</c:v>
                </c:pt>
                <c:pt idx="8">
                  <c:v>2.4131899879179177E-3</c:v>
                </c:pt>
                <c:pt idx="9">
                  <c:v>2.0246026270121318E-3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610752"/>
        <c:axId val="139617024"/>
      </c:barChart>
      <c:scatterChart>
        <c:scatterStyle val="lineMarker"/>
        <c:varyColors val="0"/>
        <c:ser>
          <c:idx val="3"/>
          <c:order val="2"/>
          <c:tx>
            <c:strRef>
              <c:f>'Trade in goods'!$P$66</c:f>
              <c:strCache>
                <c:ptCount val="1"/>
                <c:pt idx="0">
                  <c:v>Import/GDP 2014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'Trade in goods'!$R$67:$R$76</c:f>
              <c:numCache>
                <c:formatCode>General</c:formatCode>
                <c:ptCount val="10"/>
                <c:pt idx="0" formatCode="0.00">
                  <c:v>0.86</c:v>
                </c:pt>
                <c:pt idx="1">
                  <c:v>1.8599999999999999</c:v>
                </c:pt>
                <c:pt idx="2">
                  <c:v>2.86</c:v>
                </c:pt>
                <c:pt idx="3">
                  <c:v>3.86</c:v>
                </c:pt>
                <c:pt idx="4">
                  <c:v>4.8599999999999994</c:v>
                </c:pt>
                <c:pt idx="5">
                  <c:v>5.8599999999999994</c:v>
                </c:pt>
                <c:pt idx="6">
                  <c:v>6.8599999999999994</c:v>
                </c:pt>
                <c:pt idx="7">
                  <c:v>7.8599999999999994</c:v>
                </c:pt>
                <c:pt idx="8">
                  <c:v>8.86</c:v>
                </c:pt>
                <c:pt idx="9">
                  <c:v>9.86</c:v>
                </c:pt>
              </c:numCache>
            </c:numRef>
          </c:xVal>
          <c:yVal>
            <c:numRef>
              <c:f>'Trade in goods'!$P$67:$P$76</c:f>
              <c:numCache>
                <c:formatCode>0.0%</c:formatCode>
                <c:ptCount val="10"/>
                <c:pt idx="0">
                  <c:v>2.1661545196525998E-2</c:v>
                </c:pt>
                <c:pt idx="1">
                  <c:v>1.478243717460637E-2</c:v>
                </c:pt>
                <c:pt idx="2">
                  <c:v>1.2999739070208852E-2</c:v>
                </c:pt>
                <c:pt idx="3">
                  <c:v>6.930055697371474E-3</c:v>
                </c:pt>
                <c:pt idx="4">
                  <c:v>6.2242992602711787E-3</c:v>
                </c:pt>
                <c:pt idx="5">
                  <c:v>3.9594557839448151E-3</c:v>
                </c:pt>
                <c:pt idx="6">
                  <c:v>3.899433264964934E-3</c:v>
                </c:pt>
                <c:pt idx="7">
                  <c:v>2.7822930797415288E-3</c:v>
                </c:pt>
                <c:pt idx="8">
                  <c:v>2.662081375584836E-3</c:v>
                </c:pt>
                <c:pt idx="9">
                  <c:v>2.2228533411749771E-3</c:v>
                </c:pt>
              </c:numCache>
            </c:numRef>
          </c:yVal>
          <c:smooth val="0"/>
        </c:ser>
        <c:ser>
          <c:idx val="5"/>
          <c:order val="3"/>
          <c:tx>
            <c:strRef>
              <c:f>'Trade in goods'!$Q$66</c:f>
              <c:strCache>
                <c:ptCount val="1"/>
                <c:pt idx="0">
                  <c:v>Export/GDP 2014</c:v>
                </c:pt>
              </c:strCache>
            </c:strRef>
          </c:tx>
          <c:spPr>
            <a:ln w="12700">
              <a:noFill/>
            </a:ln>
          </c:spPr>
          <c:marker>
            <c:symbol val="dash"/>
            <c:size val="1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'Trade in goods'!$S$67:$S$76</c:f>
              <c:numCache>
                <c:formatCode>General</c:formatCode>
                <c:ptCount val="10"/>
                <c:pt idx="0">
                  <c:v>1.1399999999999999</c:v>
                </c:pt>
                <c:pt idx="1">
                  <c:v>2.1399999999999997</c:v>
                </c:pt>
                <c:pt idx="2">
                  <c:v>3.1399999999999997</c:v>
                </c:pt>
                <c:pt idx="3">
                  <c:v>4.1399999999999997</c:v>
                </c:pt>
                <c:pt idx="4">
                  <c:v>5.14</c:v>
                </c:pt>
                <c:pt idx="5">
                  <c:v>6.14</c:v>
                </c:pt>
                <c:pt idx="6">
                  <c:v>7.14</c:v>
                </c:pt>
                <c:pt idx="7">
                  <c:v>8.14</c:v>
                </c:pt>
                <c:pt idx="8">
                  <c:v>9.14</c:v>
                </c:pt>
                <c:pt idx="9">
                  <c:v>10.14</c:v>
                </c:pt>
              </c:numCache>
            </c:numRef>
          </c:xVal>
          <c:yVal>
            <c:numRef>
              <c:f>'Trade in goods'!$Q$67:$Q$76</c:f>
              <c:numCache>
                <c:formatCode>0.0%</c:formatCode>
                <c:ptCount val="10"/>
                <c:pt idx="0">
                  <c:v>1.1817070058364035E-2</c:v>
                </c:pt>
                <c:pt idx="1">
                  <c:v>2.2305991657008577E-2</c:v>
                </c:pt>
                <c:pt idx="2">
                  <c:v>7.40923962332428E-3</c:v>
                </c:pt>
                <c:pt idx="3">
                  <c:v>1.0066350743390249E-2</c:v>
                </c:pt>
                <c:pt idx="4">
                  <c:v>3.6001772814319845E-3</c:v>
                </c:pt>
                <c:pt idx="5">
                  <c:v>3.8204519480841358E-3</c:v>
                </c:pt>
                <c:pt idx="6">
                  <c:v>5.352779377185566E-3</c:v>
                </c:pt>
                <c:pt idx="7">
                  <c:v>3.0978053069118478E-3</c:v>
                </c:pt>
                <c:pt idx="8">
                  <c:v>2.5434962832405956E-3</c:v>
                </c:pt>
                <c:pt idx="9">
                  <c:v>2.6509722748941618E-3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610752"/>
        <c:axId val="139617024"/>
      </c:scatterChart>
      <c:catAx>
        <c:axId val="13961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39617024"/>
        <c:crosses val="autoZero"/>
        <c:auto val="1"/>
        <c:lblAlgn val="ctr"/>
        <c:lblOffset val="100"/>
        <c:noMultiLvlLbl val="0"/>
      </c:catAx>
      <c:valAx>
        <c:axId val="1396170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\ %" sourceLinked="0"/>
        <c:majorTickMark val="none"/>
        <c:minorTickMark val="none"/>
        <c:tickLblPos val="nextTo"/>
        <c:spPr>
          <a:ln>
            <a:noFill/>
          </a:ln>
        </c:spPr>
        <c:crossAx val="139610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6343438320209988E-2"/>
          <c:y val="0.90740397127645234"/>
          <c:w val="0.90897979002624674"/>
          <c:h val="9.2596028723547635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159711286089243E-2"/>
          <c:y val="4.3409332291757946E-2"/>
          <c:w val="0.91850695538057747"/>
          <c:h val="0.73795989188994349"/>
        </c:manualLayout>
      </c:layout>
      <c:lineChart>
        <c:grouping val="standard"/>
        <c:varyColors val="0"/>
        <c:ser>
          <c:idx val="0"/>
          <c:order val="0"/>
          <c:tx>
            <c:strRef>
              <c:f>'Trade in goods'!$M$42:$N$42</c:f>
              <c:strCache>
                <c:ptCount val="1"/>
                <c:pt idx="0">
                  <c:v>Intra-EU import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'Trade in goods'!$O$41:$U$41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'Trade in goods'!$O$42:$U$42</c:f>
              <c:numCache>
                <c:formatCode>0.0%</c:formatCode>
                <c:ptCount val="7"/>
                <c:pt idx="0">
                  <c:v>0.20508808711674753</c:v>
                </c:pt>
                <c:pt idx="1">
                  <c:v>0.17534632088604141</c:v>
                </c:pt>
                <c:pt idx="2">
                  <c:v>0.19417030937911467</c:v>
                </c:pt>
                <c:pt idx="3">
                  <c:v>0.20902867392427379</c:v>
                </c:pt>
                <c:pt idx="4">
                  <c:v>0.20633736476567127</c:v>
                </c:pt>
                <c:pt idx="5">
                  <c:v>0.20469968227137245</c:v>
                </c:pt>
                <c:pt idx="6">
                  <c:v>0.2049385503471873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'Trade in goods'!$M$44:$N$44</c:f>
              <c:strCache>
                <c:ptCount val="1"/>
                <c:pt idx="0">
                  <c:v>Extra-EU import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'Trade in goods'!$O$41:$U$41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'Trade in goods'!$O$44:$U$44</c:f>
              <c:numCache>
                <c:formatCode>0.0%</c:formatCode>
                <c:ptCount val="7"/>
                <c:pt idx="0">
                  <c:v>0.12200068988513671</c:v>
                </c:pt>
                <c:pt idx="1">
                  <c:v>0.10087167531946285</c:v>
                </c:pt>
                <c:pt idx="2">
                  <c:v>0.1195366379474366</c:v>
                </c:pt>
                <c:pt idx="3">
                  <c:v>0.13103619271013581</c:v>
                </c:pt>
                <c:pt idx="4">
                  <c:v>0.13401440347710408</c:v>
                </c:pt>
                <c:pt idx="5">
                  <c:v>0.1246672676173079</c:v>
                </c:pt>
                <c:pt idx="6">
                  <c:v>0.1208405589250178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'Trade in goods'!$M$46:$N$46</c:f>
              <c:strCache>
                <c:ptCount val="1"/>
                <c:pt idx="0">
                  <c:v>10 main partners import</c:v>
                </c:pt>
              </c:strCache>
            </c:strRef>
          </c:tx>
          <c:spPr>
            <a:ln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'Trade in goods'!$O$41:$U$41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'Trade in goods'!$O$46:$U$46</c:f>
              <c:numCache>
                <c:formatCode>0.0%</c:formatCode>
                <c:ptCount val="7"/>
                <c:pt idx="0">
                  <c:v>7.8429836403955455E-2</c:v>
                </c:pt>
                <c:pt idx="1">
                  <c:v>6.6846777691049228E-2</c:v>
                </c:pt>
                <c:pt idx="2">
                  <c:v>7.8209968106178196E-2</c:v>
                </c:pt>
                <c:pt idx="3">
                  <c:v>8.4381191365281438E-2</c:v>
                </c:pt>
                <c:pt idx="4">
                  <c:v>8.5680673871802004E-2</c:v>
                </c:pt>
                <c:pt idx="5">
                  <c:v>8.0080378439440492E-2</c:v>
                </c:pt>
                <c:pt idx="6">
                  <c:v>7.8124193244394971E-2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'Trade in goods'!$M$48:$N$48</c:f>
              <c:strCache>
                <c:ptCount val="1"/>
                <c:pt idx="0">
                  <c:v>Rest of the world import</c:v>
                </c:pt>
              </c:strCache>
            </c:strRef>
          </c:tx>
          <c:spPr>
            <a:ln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numRef>
              <c:f>'Trade in goods'!$O$41:$U$41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'Trade in goods'!$O$48:$U$48</c:f>
              <c:numCache>
                <c:formatCode>0.0%</c:formatCode>
                <c:ptCount val="7"/>
                <c:pt idx="0">
                  <c:v>4.3570853481181254E-2</c:v>
                </c:pt>
                <c:pt idx="1">
                  <c:v>3.4024897628413632E-2</c:v>
                </c:pt>
                <c:pt idx="2">
                  <c:v>4.1326669841258407E-2</c:v>
                </c:pt>
                <c:pt idx="3">
                  <c:v>4.6655001344854362E-2</c:v>
                </c:pt>
                <c:pt idx="4">
                  <c:v>4.8333729605302078E-2</c:v>
                </c:pt>
                <c:pt idx="5">
                  <c:v>4.4586889177867399E-2</c:v>
                </c:pt>
                <c:pt idx="6">
                  <c:v>4.2716365680622835E-2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'Trade in goods'!$M$43:$N$43</c:f>
              <c:strCache>
                <c:ptCount val="1"/>
                <c:pt idx="0">
                  <c:v>Intra-EU export</c:v>
                </c:pt>
              </c:strCache>
            </c:strRef>
          </c:tx>
          <c:spPr>
            <a:ln>
              <a:solidFill>
                <a:schemeClr val="accent1"/>
              </a:solidFill>
              <a:prstDash val="dash"/>
            </a:ln>
          </c:spPr>
          <c:marker>
            <c:symbol val="none"/>
          </c:marker>
          <c:cat>
            <c:numRef>
              <c:f>'Trade in goods'!$O$41:$U$41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'Trade in goods'!$O$43:$U$43</c:f>
              <c:numCache>
                <c:formatCode>0.0%</c:formatCode>
                <c:ptCount val="7"/>
                <c:pt idx="0">
                  <c:v>0.21084040246325486</c:v>
                </c:pt>
                <c:pt idx="1">
                  <c:v>0.18073970495417988</c:v>
                </c:pt>
                <c:pt idx="2">
                  <c:v>0.19981292778842283</c:v>
                </c:pt>
                <c:pt idx="3">
                  <c:v>0.21418627013038435</c:v>
                </c:pt>
                <c:pt idx="4">
                  <c:v>0.21147393992920469</c:v>
                </c:pt>
                <c:pt idx="5">
                  <c:v>0.20990038952643456</c:v>
                </c:pt>
                <c:pt idx="6">
                  <c:v>0.21062864536486847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'Trade in goods'!$M$45:$N$45</c:f>
              <c:strCache>
                <c:ptCount val="1"/>
                <c:pt idx="0">
                  <c:v>Extra-EU export</c:v>
                </c:pt>
              </c:strCache>
            </c:strRef>
          </c:tx>
          <c:spPr>
            <a:ln>
              <a:solidFill>
                <a:schemeClr val="accent2"/>
              </a:solidFill>
              <a:prstDash val="dash"/>
            </a:ln>
          </c:spPr>
          <c:marker>
            <c:symbol val="none"/>
          </c:marker>
          <c:cat>
            <c:numRef>
              <c:f>'Trade in goods'!$O$41:$U$41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'Trade in goods'!$O$45:$U$45</c:f>
              <c:numCache>
                <c:formatCode>0.0%</c:formatCode>
                <c:ptCount val="7"/>
                <c:pt idx="0">
                  <c:v>0.10075307000011774</c:v>
                </c:pt>
                <c:pt idx="1">
                  <c:v>8.9305987250262481E-2</c:v>
                </c:pt>
                <c:pt idx="2">
                  <c:v>0.10576558422444202</c:v>
                </c:pt>
                <c:pt idx="3">
                  <c:v>0.11794404313891185</c:v>
                </c:pt>
                <c:pt idx="4">
                  <c:v>0.12541706422344498</c:v>
                </c:pt>
                <c:pt idx="5">
                  <c:v>0.12821648037936503</c:v>
                </c:pt>
                <c:pt idx="6">
                  <c:v>0.12213672977919064</c:v>
                </c:pt>
              </c:numCache>
            </c:numRef>
          </c:val>
          <c:smooth val="0"/>
        </c:ser>
        <c:ser>
          <c:idx val="3"/>
          <c:order val="6"/>
          <c:tx>
            <c:strRef>
              <c:f>'Trade in goods'!$M$47:$N$47</c:f>
              <c:strCache>
                <c:ptCount val="1"/>
                <c:pt idx="0">
                  <c:v>10 main partners export</c:v>
                </c:pt>
              </c:strCache>
            </c:strRef>
          </c:tx>
          <c:spPr>
            <a:ln>
              <a:solidFill>
                <a:schemeClr val="accent3"/>
              </a:solidFill>
              <a:prstDash val="dash"/>
            </a:ln>
          </c:spPr>
          <c:marker>
            <c:symbol val="none"/>
          </c:marker>
          <c:cat>
            <c:numRef>
              <c:f>'Trade in goods'!$O$41:$U$41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'Trade in goods'!$O$47:$U$47</c:f>
              <c:numCache>
                <c:formatCode>0.0%</c:formatCode>
                <c:ptCount val="7"/>
                <c:pt idx="0">
                  <c:v>5.8158865169993801E-2</c:v>
                </c:pt>
                <c:pt idx="1">
                  <c:v>5.1373850349385297E-2</c:v>
                </c:pt>
                <c:pt idx="2">
                  <c:v>6.2136202797901482E-2</c:v>
                </c:pt>
                <c:pt idx="3">
                  <c:v>7.0515180160208218E-2</c:v>
                </c:pt>
                <c:pt idx="4">
                  <c:v>7.3830945263836434E-2</c:v>
                </c:pt>
                <c:pt idx="5">
                  <c:v>7.556466563427218E-2</c:v>
                </c:pt>
                <c:pt idx="6">
                  <c:v>7.2664334553835433E-2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'Trade in goods'!$M$49:$N$49</c:f>
              <c:strCache>
                <c:ptCount val="1"/>
                <c:pt idx="0">
                  <c:v>Rest of the world export</c:v>
                </c:pt>
              </c:strCache>
            </c:strRef>
          </c:tx>
          <c:spPr>
            <a:ln>
              <a:solidFill>
                <a:schemeClr val="accent4"/>
              </a:solidFill>
              <a:prstDash val="dash"/>
            </a:ln>
          </c:spPr>
          <c:marker>
            <c:symbol val="none"/>
          </c:marker>
          <c:cat>
            <c:numRef>
              <c:f>'Trade in goods'!$O$41:$U$41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'Trade in goods'!$O$49:$U$49</c:f>
              <c:numCache>
                <c:formatCode>0.0%</c:formatCode>
                <c:ptCount val="7"/>
                <c:pt idx="0">
                  <c:v>4.2594204830123938E-2</c:v>
                </c:pt>
                <c:pt idx="1">
                  <c:v>3.7932136900877177E-2</c:v>
                </c:pt>
                <c:pt idx="2">
                  <c:v>4.3629381426540541E-2</c:v>
                </c:pt>
                <c:pt idx="3">
                  <c:v>4.7428862978703627E-2</c:v>
                </c:pt>
                <c:pt idx="4">
                  <c:v>5.1586118959608532E-2</c:v>
                </c:pt>
                <c:pt idx="5">
                  <c:v>5.2651814745092833E-2</c:v>
                </c:pt>
                <c:pt idx="6">
                  <c:v>4.9472395225355216E-2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138368"/>
        <c:axId val="140139904"/>
      </c:lineChart>
      <c:catAx>
        <c:axId val="14013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40139904"/>
        <c:crosses val="autoZero"/>
        <c:auto val="1"/>
        <c:lblAlgn val="ctr"/>
        <c:lblOffset val="100"/>
        <c:noMultiLvlLbl val="0"/>
      </c:catAx>
      <c:valAx>
        <c:axId val="1401399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\ %" sourceLinked="0"/>
        <c:majorTickMark val="none"/>
        <c:minorTickMark val="none"/>
        <c:tickLblPos val="nextTo"/>
        <c:spPr>
          <a:ln>
            <a:noFill/>
          </a:ln>
        </c:spPr>
        <c:crossAx val="1401383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2499999999999903E-3"/>
          <c:y val="0.87494290290043941"/>
          <c:w val="0.99549999999999983"/>
          <c:h val="0.10137927948587441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'Trade in services'!$N$72</c:f>
              <c:strCache>
                <c:ptCount val="1"/>
                <c:pt idx="0">
                  <c:v>Import/GDP 2010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strRef>
              <c:f>'Trade in services'!$M$73:$M$82</c:f>
              <c:strCache>
                <c:ptCount val="10"/>
                <c:pt idx="0">
                  <c:v>USA</c:v>
                </c:pt>
                <c:pt idx="1">
                  <c:v>Switzerland</c:v>
                </c:pt>
                <c:pt idx="2">
                  <c:v>China</c:v>
                </c:pt>
                <c:pt idx="3">
                  <c:v>Turkey</c:v>
                </c:pt>
                <c:pt idx="4">
                  <c:v>Japan</c:v>
                </c:pt>
                <c:pt idx="5">
                  <c:v>Russia</c:v>
                </c:pt>
                <c:pt idx="6">
                  <c:v>India</c:v>
                </c:pt>
                <c:pt idx="7">
                  <c:v>Norway</c:v>
                </c:pt>
                <c:pt idx="8">
                  <c:v>Brazil</c:v>
                </c:pt>
                <c:pt idx="9">
                  <c:v>Korea</c:v>
                </c:pt>
              </c:strCache>
            </c:strRef>
          </c:cat>
          <c:val>
            <c:numRef>
              <c:f>'Trade in services'!$N$73:$N$82</c:f>
              <c:numCache>
                <c:formatCode>0.0%</c:formatCode>
                <c:ptCount val="10"/>
                <c:pt idx="0">
                  <c:v>1.1108637699888782E-2</c:v>
                </c:pt>
                <c:pt idx="1">
                  <c:v>3.6247871424517054E-3</c:v>
                </c:pt>
                <c:pt idx="2">
                  <c:v>1.3455996223191991E-3</c:v>
                </c:pt>
                <c:pt idx="3">
                  <c:v>1.1208432170019889E-3</c:v>
                </c:pt>
                <c:pt idx="4">
                  <c:v>1.1055551543785202E-3</c:v>
                </c:pt>
                <c:pt idx="5">
                  <c:v>9.3529178209342831E-4</c:v>
                </c:pt>
                <c:pt idx="6">
                  <c:v>9.1647089518273703E-4</c:v>
                </c:pt>
                <c:pt idx="7">
                  <c:v>8.5799171085308864E-4</c:v>
                </c:pt>
                <c:pt idx="8">
                  <c:v>4.6886518438478224E-4</c:v>
                </c:pt>
                <c:pt idx="9">
                  <c:v>3.7116539768061176E-4</c:v>
                </c:pt>
              </c:numCache>
            </c:numRef>
          </c:val>
        </c:ser>
        <c:ser>
          <c:idx val="1"/>
          <c:order val="1"/>
          <c:tx>
            <c:strRef>
              <c:f>'Trade in services'!$O$72</c:f>
              <c:strCache>
                <c:ptCount val="1"/>
                <c:pt idx="0">
                  <c:v>Export/GDP 2010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strRef>
              <c:f>'Trade in services'!$M$73:$M$82</c:f>
              <c:strCache>
                <c:ptCount val="10"/>
                <c:pt idx="0">
                  <c:v>USA</c:v>
                </c:pt>
                <c:pt idx="1">
                  <c:v>Switzerland</c:v>
                </c:pt>
                <c:pt idx="2">
                  <c:v>China</c:v>
                </c:pt>
                <c:pt idx="3">
                  <c:v>Turkey</c:v>
                </c:pt>
                <c:pt idx="4">
                  <c:v>Japan</c:v>
                </c:pt>
                <c:pt idx="5">
                  <c:v>Russia</c:v>
                </c:pt>
                <c:pt idx="6">
                  <c:v>India</c:v>
                </c:pt>
                <c:pt idx="7">
                  <c:v>Norway</c:v>
                </c:pt>
                <c:pt idx="8">
                  <c:v>Brazil</c:v>
                </c:pt>
                <c:pt idx="9">
                  <c:v>Korea</c:v>
                </c:pt>
              </c:strCache>
            </c:strRef>
          </c:cat>
          <c:val>
            <c:numRef>
              <c:f>'Trade in services'!$O$73:$O$82</c:f>
              <c:numCache>
                <c:formatCode>0.0%</c:formatCode>
                <c:ptCount val="10"/>
                <c:pt idx="0">
                  <c:v>1.094866797713084E-2</c:v>
                </c:pt>
                <c:pt idx="1">
                  <c:v>6.0276782245175641E-3</c:v>
                </c:pt>
                <c:pt idx="2">
                  <c:v>1.5244136799366398E-3</c:v>
                </c:pt>
                <c:pt idx="3">
                  <c:v>6.5162631338507168E-4</c:v>
                </c:pt>
                <c:pt idx="4">
                  <c:v>1.4940642181948565E-3</c:v>
                </c:pt>
                <c:pt idx="5">
                  <c:v>1.7138731063133673E-3</c:v>
                </c:pt>
                <c:pt idx="6">
                  <c:v>8.4290686378596478E-4</c:v>
                </c:pt>
                <c:pt idx="7">
                  <c:v>1.6607635022609802E-3</c:v>
                </c:pt>
                <c:pt idx="8">
                  <c:v>1.1345133711576363E-3</c:v>
                </c:pt>
                <c:pt idx="9">
                  <c:v>5.8121212311164187E-4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545408"/>
        <c:axId val="140568064"/>
      </c:barChart>
      <c:scatterChart>
        <c:scatterStyle val="lineMarker"/>
        <c:varyColors val="0"/>
        <c:ser>
          <c:idx val="3"/>
          <c:order val="2"/>
          <c:tx>
            <c:strRef>
              <c:f>'Trade in services'!$P$72</c:f>
              <c:strCache>
                <c:ptCount val="1"/>
                <c:pt idx="0">
                  <c:v>Import/GDP 2014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'Trade in services'!$R$73:$R$82</c:f>
              <c:numCache>
                <c:formatCode>General</c:formatCode>
                <c:ptCount val="10"/>
                <c:pt idx="0" formatCode="0.00">
                  <c:v>0.86</c:v>
                </c:pt>
                <c:pt idx="1">
                  <c:v>1.8599999999999999</c:v>
                </c:pt>
                <c:pt idx="2">
                  <c:v>2.86</c:v>
                </c:pt>
                <c:pt idx="3">
                  <c:v>3.86</c:v>
                </c:pt>
                <c:pt idx="4">
                  <c:v>4.8599999999999994</c:v>
                </c:pt>
                <c:pt idx="5">
                  <c:v>5.8599999999999994</c:v>
                </c:pt>
                <c:pt idx="6">
                  <c:v>6.8599999999999994</c:v>
                </c:pt>
                <c:pt idx="7">
                  <c:v>7.8599999999999994</c:v>
                </c:pt>
                <c:pt idx="8">
                  <c:v>8.86</c:v>
                </c:pt>
                <c:pt idx="9">
                  <c:v>9.86</c:v>
                </c:pt>
              </c:numCache>
            </c:numRef>
          </c:xVal>
          <c:yVal>
            <c:numRef>
              <c:f>'Trade in services'!$P$73:$P$82</c:f>
              <c:numCache>
                <c:formatCode>0.0%</c:formatCode>
                <c:ptCount val="10"/>
                <c:pt idx="0">
                  <c:v>1.3656912725848774E-2</c:v>
                </c:pt>
                <c:pt idx="1">
                  <c:v>4.5792692152309957E-3</c:v>
                </c:pt>
                <c:pt idx="2">
                  <c:v>1.6413493177965747E-3</c:v>
                </c:pt>
                <c:pt idx="3">
                  <c:v>1.1279390951328058E-3</c:v>
                </c:pt>
                <c:pt idx="4">
                  <c:v>1.0895355228131454E-3</c:v>
                </c:pt>
                <c:pt idx="5">
                  <c:v>8.9400360884572458E-4</c:v>
                </c:pt>
                <c:pt idx="6">
                  <c:v>8.6552544158496436E-4</c:v>
                </c:pt>
                <c:pt idx="7">
                  <c:v>1.1124700931732338E-3</c:v>
                </c:pt>
                <c:pt idx="8">
                  <c:v>5.4041105362240955E-4</c:v>
                </c:pt>
                <c:pt idx="9">
                  <c:v>4.2731593962034735E-4</c:v>
                </c:pt>
              </c:numCache>
            </c:numRef>
          </c:yVal>
          <c:smooth val="0"/>
        </c:ser>
        <c:ser>
          <c:idx val="5"/>
          <c:order val="3"/>
          <c:tx>
            <c:strRef>
              <c:f>'Trade in services'!$Q$72</c:f>
              <c:strCache>
                <c:ptCount val="1"/>
                <c:pt idx="0">
                  <c:v>Export/GDP 2014</c:v>
                </c:pt>
              </c:strCache>
            </c:strRef>
          </c:tx>
          <c:spPr>
            <a:ln w="12700">
              <a:noFill/>
            </a:ln>
          </c:spPr>
          <c:marker>
            <c:symbol val="dash"/>
            <c:size val="1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'Trade in services'!$S$73:$S$82</c:f>
              <c:numCache>
                <c:formatCode>General</c:formatCode>
                <c:ptCount val="10"/>
                <c:pt idx="0">
                  <c:v>1.1399999999999999</c:v>
                </c:pt>
                <c:pt idx="1">
                  <c:v>2.1399999999999997</c:v>
                </c:pt>
                <c:pt idx="2">
                  <c:v>3.1399999999999997</c:v>
                </c:pt>
                <c:pt idx="3">
                  <c:v>4.1399999999999997</c:v>
                </c:pt>
                <c:pt idx="4">
                  <c:v>5.14</c:v>
                </c:pt>
                <c:pt idx="5">
                  <c:v>6.14</c:v>
                </c:pt>
                <c:pt idx="6">
                  <c:v>7.14</c:v>
                </c:pt>
                <c:pt idx="7">
                  <c:v>8.14</c:v>
                </c:pt>
                <c:pt idx="8">
                  <c:v>9.14</c:v>
                </c:pt>
                <c:pt idx="9">
                  <c:v>10.14</c:v>
                </c:pt>
              </c:numCache>
            </c:numRef>
          </c:xVal>
          <c:yVal>
            <c:numRef>
              <c:f>'Trade in services'!$Q$73:$Q$82</c:f>
              <c:numCache>
                <c:formatCode>0.0%</c:formatCode>
                <c:ptCount val="10"/>
                <c:pt idx="0">
                  <c:v>1.412905076201401E-2</c:v>
                </c:pt>
                <c:pt idx="1">
                  <c:v>7.8663783451241621E-3</c:v>
                </c:pt>
                <c:pt idx="2">
                  <c:v>2.0869096435945536E-3</c:v>
                </c:pt>
                <c:pt idx="3">
                  <c:v>7.9130004970662932E-4</c:v>
                </c:pt>
                <c:pt idx="4">
                  <c:v>1.8417793904744208E-3</c:v>
                </c:pt>
                <c:pt idx="5">
                  <c:v>2.0771635269218329E-3</c:v>
                </c:pt>
                <c:pt idx="6">
                  <c:v>8.8563442697886302E-4</c:v>
                </c:pt>
                <c:pt idx="7">
                  <c:v>1.9832020694928523E-3</c:v>
                </c:pt>
                <c:pt idx="8">
                  <c:v>1.0782116683420448E-3</c:v>
                </c:pt>
                <c:pt idx="9">
                  <c:v>8.546175361698003E-4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545408"/>
        <c:axId val="140568064"/>
      </c:scatterChart>
      <c:catAx>
        <c:axId val="14054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40568064"/>
        <c:crosses val="autoZero"/>
        <c:auto val="1"/>
        <c:lblAlgn val="ctr"/>
        <c:lblOffset val="100"/>
        <c:noMultiLvlLbl val="0"/>
      </c:catAx>
      <c:valAx>
        <c:axId val="1405680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\ %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40545408"/>
        <c:crosses val="autoZero"/>
        <c:crossBetween val="between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95998975737795E-2"/>
          <c:y val="1.8985445721253866E-2"/>
          <c:w val="0.93374790346328662"/>
          <c:h val="0.73787423577616229"/>
        </c:manualLayout>
      </c:layout>
      <c:lineChart>
        <c:grouping val="standard"/>
        <c:varyColors val="0"/>
        <c:ser>
          <c:idx val="0"/>
          <c:order val="0"/>
          <c:tx>
            <c:strRef>
              <c:f>'Trade in services'!$M$45:$N$45</c:f>
              <c:strCache>
                <c:ptCount val="1"/>
                <c:pt idx="0">
                  <c:v>Intra-EU import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'Trade in services'!$O$44:$S$44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'Trade in services'!$O$45:$S$45</c:f>
              <c:numCache>
                <c:formatCode>0.0%</c:formatCode>
                <c:ptCount val="5"/>
                <c:pt idx="0">
                  <c:v>5.275999513564486E-2</c:v>
                </c:pt>
                <c:pt idx="1">
                  <c:v>5.4289057121595187E-2</c:v>
                </c:pt>
                <c:pt idx="2">
                  <c:v>5.6971584756601031E-2</c:v>
                </c:pt>
                <c:pt idx="3">
                  <c:v>5.8626550825571465E-2</c:v>
                </c:pt>
                <c:pt idx="4">
                  <c:v>5.9635440876201561E-2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'Trade in services'!$M$47:$N$47</c:f>
              <c:strCache>
                <c:ptCount val="1"/>
                <c:pt idx="0">
                  <c:v>Extra-EU import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'Trade in services'!$O$44:$S$44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'Trade in services'!$O$47:$S$47</c:f>
              <c:numCache>
                <c:formatCode>0.0%</c:formatCode>
                <c:ptCount val="5"/>
                <c:pt idx="0">
                  <c:v>3.6082063162505673E-2</c:v>
                </c:pt>
                <c:pt idx="1">
                  <c:v>3.6378669006333048E-2</c:v>
                </c:pt>
                <c:pt idx="2">
                  <c:v>3.8556729920620411E-2</c:v>
                </c:pt>
                <c:pt idx="3">
                  <c:v>4.0176911611275928E-2</c:v>
                </c:pt>
                <c:pt idx="4">
                  <c:v>4.3171187570340656E-2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'Trade in services'!$M$49:$N$49</c:f>
              <c:strCache>
                <c:ptCount val="1"/>
                <c:pt idx="0">
                  <c:v>10 main partners import</c:v>
                </c:pt>
              </c:strCache>
            </c:strRef>
          </c:tx>
          <c:spPr>
            <a:ln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'Trade in services'!$O$44:$S$44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'Trade in services'!$O$49:$S$49</c:f>
              <c:numCache>
                <c:formatCode>0.0%</c:formatCode>
                <c:ptCount val="5"/>
                <c:pt idx="0">
                  <c:v>2.1855207806234844E-2</c:v>
                </c:pt>
                <c:pt idx="1">
                  <c:v>2.1965327201134401E-2</c:v>
                </c:pt>
                <c:pt idx="2">
                  <c:v>2.3103338646672796E-2</c:v>
                </c:pt>
                <c:pt idx="3">
                  <c:v>2.3896353867175611E-2</c:v>
                </c:pt>
                <c:pt idx="4">
                  <c:v>2.5934732013668967E-2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'Trade in services'!$M$51:$N$51</c:f>
              <c:strCache>
                <c:ptCount val="1"/>
                <c:pt idx="0">
                  <c:v>Rest of the world import</c:v>
                </c:pt>
              </c:strCache>
            </c:strRef>
          </c:tx>
          <c:spPr>
            <a:ln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numRef>
              <c:f>'Trade in services'!$O$44:$S$44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'Trade in services'!$O$51:$S$51</c:f>
              <c:numCache>
                <c:formatCode>0.0%</c:formatCode>
                <c:ptCount val="5"/>
                <c:pt idx="0">
                  <c:v>1.4226855356270829E-2</c:v>
                </c:pt>
                <c:pt idx="1">
                  <c:v>1.4413341805198649E-2</c:v>
                </c:pt>
                <c:pt idx="2">
                  <c:v>1.5453391273947613E-2</c:v>
                </c:pt>
                <c:pt idx="3">
                  <c:v>1.6280557744100314E-2</c:v>
                </c:pt>
                <c:pt idx="4">
                  <c:v>1.7236455556671686E-2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'Trade in services'!$M$46:$N$46</c:f>
              <c:strCache>
                <c:ptCount val="1"/>
                <c:pt idx="0">
                  <c:v>Intra-EU export</c:v>
                </c:pt>
              </c:strCache>
            </c:strRef>
          </c:tx>
          <c:spPr>
            <a:ln>
              <a:solidFill>
                <a:schemeClr val="accent1"/>
              </a:solidFill>
              <a:prstDash val="dash"/>
            </a:ln>
          </c:spPr>
          <c:marker>
            <c:symbol val="none"/>
          </c:marker>
          <c:cat>
            <c:numRef>
              <c:f>'Trade in services'!$O$44:$S$44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'Trade in services'!$O$46:$S$46</c:f>
              <c:numCache>
                <c:formatCode>0.0%</c:formatCode>
                <c:ptCount val="5"/>
                <c:pt idx="0">
                  <c:v>5.7355519542806266E-2</c:v>
                </c:pt>
                <c:pt idx="1">
                  <c:v>5.955611435646125E-2</c:v>
                </c:pt>
                <c:pt idx="2">
                  <c:v>6.1572533919620129E-2</c:v>
                </c:pt>
                <c:pt idx="3">
                  <c:v>6.3399289195315678E-2</c:v>
                </c:pt>
                <c:pt idx="4">
                  <c:v>6.5997639862027405E-2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'Trade in services'!$M$48:$N$48</c:f>
              <c:strCache>
                <c:ptCount val="1"/>
                <c:pt idx="0">
                  <c:v>Extra-EU export</c:v>
                </c:pt>
              </c:strCache>
            </c:strRef>
          </c:tx>
          <c:spPr>
            <a:ln>
              <a:solidFill>
                <a:schemeClr val="accent2"/>
              </a:solidFill>
              <a:prstDash val="dash"/>
            </a:ln>
          </c:spPr>
          <c:marker>
            <c:symbol val="none"/>
          </c:marker>
          <c:cat>
            <c:numRef>
              <c:f>'Trade in services'!$O$44:$S$44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'Trade in services'!$O$48:$S$48</c:f>
              <c:numCache>
                <c:formatCode>0.0%</c:formatCode>
                <c:ptCount val="5"/>
                <c:pt idx="0">
                  <c:v>4.4509420100102261E-2</c:v>
                </c:pt>
                <c:pt idx="1">
                  <c:v>4.66942327850427E-2</c:v>
                </c:pt>
                <c:pt idx="2">
                  <c:v>5.0691213938536248E-2</c:v>
                </c:pt>
                <c:pt idx="3">
                  <c:v>5.3142492327490264E-2</c:v>
                </c:pt>
                <c:pt idx="4">
                  <c:v>5.4855963905891585E-2</c:v>
                </c:pt>
              </c:numCache>
            </c:numRef>
          </c:val>
          <c:smooth val="0"/>
        </c:ser>
        <c:ser>
          <c:idx val="3"/>
          <c:order val="6"/>
          <c:tx>
            <c:strRef>
              <c:f>'Trade in services'!$M$50:$N$50</c:f>
              <c:strCache>
                <c:ptCount val="1"/>
                <c:pt idx="0">
                  <c:v>10 main partners export</c:v>
                </c:pt>
              </c:strCache>
            </c:strRef>
          </c:tx>
          <c:spPr>
            <a:ln>
              <a:solidFill>
                <a:schemeClr val="accent3"/>
              </a:solidFill>
              <a:prstDash val="dash"/>
            </a:ln>
          </c:spPr>
          <c:marker>
            <c:symbol val="none"/>
          </c:marker>
          <c:cat>
            <c:numRef>
              <c:f>'Trade in services'!$O$44:$S$44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'Trade in services'!$O$50:$S$50</c:f>
              <c:numCache>
                <c:formatCode>0.0%</c:formatCode>
                <c:ptCount val="5"/>
                <c:pt idx="0">
                  <c:v>2.6579719379794569E-2</c:v>
                </c:pt>
                <c:pt idx="1">
                  <c:v>2.7992898950421674E-2</c:v>
                </c:pt>
                <c:pt idx="2">
                  <c:v>3.1100676818938331E-2</c:v>
                </c:pt>
                <c:pt idx="3">
                  <c:v>3.2449792872735507E-2</c:v>
                </c:pt>
                <c:pt idx="4">
                  <c:v>3.3594247418819174E-2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'Trade in services'!$M$52:$N$52</c:f>
              <c:strCache>
                <c:ptCount val="1"/>
                <c:pt idx="0">
                  <c:v>Rest of the world export</c:v>
                </c:pt>
              </c:strCache>
            </c:strRef>
          </c:tx>
          <c:spPr>
            <a:ln>
              <a:solidFill>
                <a:schemeClr val="accent4"/>
              </a:solidFill>
              <a:prstDash val="dash"/>
            </a:ln>
          </c:spPr>
          <c:marker>
            <c:symbol val="none"/>
          </c:marker>
          <c:cat>
            <c:numRef>
              <c:f>'Trade in services'!$O$44:$S$44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'Trade in services'!$O$52:$S$52</c:f>
              <c:numCache>
                <c:formatCode>0.0%</c:formatCode>
                <c:ptCount val="5"/>
                <c:pt idx="0">
                  <c:v>1.7929700720307692E-2</c:v>
                </c:pt>
                <c:pt idx="1">
                  <c:v>1.8701333834621026E-2</c:v>
                </c:pt>
                <c:pt idx="2">
                  <c:v>1.9590537119597913E-2</c:v>
                </c:pt>
                <c:pt idx="3">
                  <c:v>2.0692699454754753E-2</c:v>
                </c:pt>
                <c:pt idx="4">
                  <c:v>2.126171648707241E-2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95488"/>
        <c:axId val="140841344"/>
      </c:lineChart>
      <c:catAx>
        <c:axId val="14049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40841344"/>
        <c:crosses val="autoZero"/>
        <c:auto val="1"/>
        <c:lblAlgn val="ctr"/>
        <c:lblOffset val="100"/>
        <c:noMultiLvlLbl val="0"/>
      </c:catAx>
      <c:valAx>
        <c:axId val="1408413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\ %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404954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3214698162729659E-2"/>
          <c:y val="0.86872745416146879"/>
          <c:w val="0.93857060367454082"/>
          <c:h val="0.10963365239815451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FDI!$M$66</c:f>
              <c:strCache>
                <c:ptCount val="1"/>
                <c:pt idx="0">
                  <c:v>Outward FDI/GDP 2008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strRef>
              <c:f>FDI!$L$67:$L$76</c:f>
              <c:strCache>
                <c:ptCount val="10"/>
                <c:pt idx="0">
                  <c:v>USA</c:v>
                </c:pt>
                <c:pt idx="1">
                  <c:v>Switzerland</c:v>
                </c:pt>
                <c:pt idx="2">
                  <c:v>Brazil</c:v>
                </c:pt>
                <c:pt idx="3">
                  <c:v>Russia</c:v>
                </c:pt>
                <c:pt idx="4">
                  <c:v>Japan</c:v>
                </c:pt>
                <c:pt idx="5">
                  <c:v>China</c:v>
                </c:pt>
                <c:pt idx="6">
                  <c:v>Norway</c:v>
                </c:pt>
                <c:pt idx="7">
                  <c:v>Turkey</c:v>
                </c:pt>
                <c:pt idx="8">
                  <c:v>Korea</c:v>
                </c:pt>
                <c:pt idx="9">
                  <c:v>India</c:v>
                </c:pt>
              </c:strCache>
            </c:strRef>
          </c:cat>
          <c:val>
            <c:numRef>
              <c:f>FDI!$M$67:$M$76</c:f>
              <c:numCache>
                <c:formatCode>0.0%</c:formatCode>
                <c:ptCount val="10"/>
                <c:pt idx="0">
                  <c:v>8.305352295561029E-2</c:v>
                </c:pt>
                <c:pt idx="1">
                  <c:v>3.5658343428671656E-2</c:v>
                </c:pt>
                <c:pt idx="2">
                  <c:v>1.5549038293712774E-2</c:v>
                </c:pt>
                <c:pt idx="3">
                  <c:v>6.8578266212320649E-3</c:v>
                </c:pt>
                <c:pt idx="4">
                  <c:v>6.119387351685877E-3</c:v>
                </c:pt>
                <c:pt idx="5">
                  <c:v>4.2095271210388545E-3</c:v>
                </c:pt>
                <c:pt idx="6">
                  <c:v>4.1074770458519611E-3</c:v>
                </c:pt>
                <c:pt idx="7">
                  <c:v>3.5485104575545185E-3</c:v>
                </c:pt>
                <c:pt idx="8">
                  <c:v>2.929430404537847E-3</c:v>
                </c:pt>
                <c:pt idx="9">
                  <c:v>1.3690564008292992E-3</c:v>
                </c:pt>
              </c:numCache>
            </c:numRef>
          </c:val>
        </c:ser>
        <c:ser>
          <c:idx val="1"/>
          <c:order val="1"/>
          <c:tx>
            <c:strRef>
              <c:f>FDI!$N$66</c:f>
              <c:strCache>
                <c:ptCount val="1"/>
                <c:pt idx="0">
                  <c:v>Intward FDI/GDP 2008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strRef>
              <c:f>FDI!$L$67:$L$76</c:f>
              <c:strCache>
                <c:ptCount val="10"/>
                <c:pt idx="0">
                  <c:v>USA</c:v>
                </c:pt>
                <c:pt idx="1">
                  <c:v>Switzerland</c:v>
                </c:pt>
                <c:pt idx="2">
                  <c:v>Brazil</c:v>
                </c:pt>
                <c:pt idx="3">
                  <c:v>Russia</c:v>
                </c:pt>
                <c:pt idx="4">
                  <c:v>Japan</c:v>
                </c:pt>
                <c:pt idx="5">
                  <c:v>China</c:v>
                </c:pt>
                <c:pt idx="6">
                  <c:v>Norway</c:v>
                </c:pt>
                <c:pt idx="7">
                  <c:v>Turkey</c:v>
                </c:pt>
                <c:pt idx="8">
                  <c:v>Korea</c:v>
                </c:pt>
                <c:pt idx="9">
                  <c:v>India</c:v>
                </c:pt>
              </c:strCache>
            </c:strRef>
          </c:cat>
          <c:val>
            <c:numRef>
              <c:f>FDI!$N$67:$N$76</c:f>
              <c:numCache>
                <c:formatCode>0.0%</c:formatCode>
                <c:ptCount val="10"/>
                <c:pt idx="0">
                  <c:v>7.7396670258429112E-2</c:v>
                </c:pt>
                <c:pt idx="1">
                  <c:v>2.3381780952361163E-2</c:v>
                </c:pt>
                <c:pt idx="2">
                  <c:v>7.0637727385408876E-3</c:v>
                </c:pt>
                <c:pt idx="3">
                  <c:v>2.3104414081340373E-3</c:v>
                </c:pt>
                <c:pt idx="4">
                  <c:v>9.3879912304660872E-3</c:v>
                </c:pt>
                <c:pt idx="5">
                  <c:v>4.3028806211909673E-4</c:v>
                </c:pt>
                <c:pt idx="6">
                  <c:v>4.3358968219867275E-3</c:v>
                </c:pt>
                <c:pt idx="7">
                  <c:v>5.040165478121918E-4</c:v>
                </c:pt>
                <c:pt idx="8">
                  <c:v>1.0270201578342398E-3</c:v>
                </c:pt>
                <c:pt idx="9">
                  <c:v>4.7723417513870843E-4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896128"/>
        <c:axId val="140578816"/>
      </c:barChart>
      <c:scatterChart>
        <c:scatterStyle val="lineMarker"/>
        <c:varyColors val="0"/>
        <c:ser>
          <c:idx val="3"/>
          <c:order val="2"/>
          <c:tx>
            <c:strRef>
              <c:f>FDI!$O$66</c:f>
              <c:strCache>
                <c:ptCount val="1"/>
                <c:pt idx="0">
                  <c:v>Outward FDI/GDP 2012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FDI!$Q$67:$Q$76</c:f>
              <c:numCache>
                <c:formatCode>General</c:formatCode>
                <c:ptCount val="10"/>
                <c:pt idx="0" formatCode="0.00">
                  <c:v>0.86</c:v>
                </c:pt>
                <c:pt idx="1">
                  <c:v>1.8599999999999999</c:v>
                </c:pt>
                <c:pt idx="2">
                  <c:v>2.86</c:v>
                </c:pt>
                <c:pt idx="3">
                  <c:v>3.86</c:v>
                </c:pt>
                <c:pt idx="4">
                  <c:v>4.8599999999999994</c:v>
                </c:pt>
                <c:pt idx="5">
                  <c:v>5.8599999999999994</c:v>
                </c:pt>
                <c:pt idx="6">
                  <c:v>6.8599999999999994</c:v>
                </c:pt>
                <c:pt idx="7">
                  <c:v>7.8599999999999994</c:v>
                </c:pt>
                <c:pt idx="8">
                  <c:v>8.86</c:v>
                </c:pt>
                <c:pt idx="9">
                  <c:v>9.86</c:v>
                </c:pt>
              </c:numCache>
            </c:numRef>
          </c:xVal>
          <c:yVal>
            <c:numRef>
              <c:f>FDI!$O$67:$O$76</c:f>
              <c:numCache>
                <c:formatCode>0.0%</c:formatCode>
                <c:ptCount val="10"/>
                <c:pt idx="0">
                  <c:v>0.12121862050429162</c:v>
                </c:pt>
                <c:pt idx="1">
                  <c:v>4.9508271231143437E-2</c:v>
                </c:pt>
                <c:pt idx="2">
                  <c:v>1.9143987547755158E-2</c:v>
                </c:pt>
                <c:pt idx="3">
                  <c:v>1.4405946690677249E-2</c:v>
                </c:pt>
                <c:pt idx="4">
                  <c:v>7.1584055132396553E-3</c:v>
                </c:pt>
                <c:pt idx="5">
                  <c:v>8.989893951792961E-3</c:v>
                </c:pt>
                <c:pt idx="6">
                  <c:v>7.4465140218293174E-3</c:v>
                </c:pt>
                <c:pt idx="7">
                  <c:v>4.8806430266176374E-3</c:v>
                </c:pt>
                <c:pt idx="8">
                  <c:v>2.6216459429846592E-3</c:v>
                </c:pt>
                <c:pt idx="9">
                  <c:v>2.7107071412977211E-3</c:v>
                </c:pt>
              </c:numCache>
            </c:numRef>
          </c:yVal>
          <c:smooth val="0"/>
        </c:ser>
        <c:ser>
          <c:idx val="5"/>
          <c:order val="3"/>
          <c:tx>
            <c:strRef>
              <c:f>FDI!$P$66</c:f>
              <c:strCache>
                <c:ptCount val="1"/>
                <c:pt idx="0">
                  <c:v>Inward FDI/GDP 2012</c:v>
                </c:pt>
              </c:strCache>
            </c:strRef>
          </c:tx>
          <c:spPr>
            <a:ln w="12700">
              <a:noFill/>
            </a:ln>
          </c:spPr>
          <c:marker>
            <c:symbol val="dash"/>
            <c:size val="1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FDI!$R$67:$R$76</c:f>
              <c:numCache>
                <c:formatCode>General</c:formatCode>
                <c:ptCount val="10"/>
                <c:pt idx="0">
                  <c:v>1.1399999999999999</c:v>
                </c:pt>
                <c:pt idx="1">
                  <c:v>2.1399999999999997</c:v>
                </c:pt>
                <c:pt idx="2">
                  <c:v>3.1399999999999997</c:v>
                </c:pt>
                <c:pt idx="3">
                  <c:v>4.1399999999999997</c:v>
                </c:pt>
                <c:pt idx="4">
                  <c:v>5.14</c:v>
                </c:pt>
                <c:pt idx="5">
                  <c:v>6.14</c:v>
                </c:pt>
                <c:pt idx="6">
                  <c:v>7.14</c:v>
                </c:pt>
                <c:pt idx="7">
                  <c:v>8.14</c:v>
                </c:pt>
                <c:pt idx="8">
                  <c:v>9.14</c:v>
                </c:pt>
                <c:pt idx="9">
                  <c:v>10.14</c:v>
                </c:pt>
              </c:numCache>
            </c:numRef>
          </c:xVal>
          <c:yVal>
            <c:numRef>
              <c:f>FDI!$P$67:$P$76</c:f>
              <c:numCache>
                <c:formatCode>0.0%</c:formatCode>
                <c:ptCount val="10"/>
                <c:pt idx="0">
                  <c:v>0.114965124424079</c:v>
                </c:pt>
                <c:pt idx="1">
                  <c:v>3.7276504981224097E-2</c:v>
                </c:pt>
                <c:pt idx="2">
                  <c:v>6.0380662752630545E-3</c:v>
                </c:pt>
                <c:pt idx="3">
                  <c:v>5.6106320960682601E-3</c:v>
                </c:pt>
                <c:pt idx="4">
                  <c:v>1.2400878274475325E-2</c:v>
                </c:pt>
                <c:pt idx="5">
                  <c:v>2.0424502904102491E-3</c:v>
                </c:pt>
                <c:pt idx="6">
                  <c:v>7.1265341145122386E-3</c:v>
                </c:pt>
                <c:pt idx="7">
                  <c:v>7.1636181251810553E-4</c:v>
                </c:pt>
                <c:pt idx="8">
                  <c:v>1.2559416143378759E-3</c:v>
                </c:pt>
                <c:pt idx="9">
                  <c:v>6.6006560355098614E-4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96128"/>
        <c:axId val="140578816"/>
      </c:scatterChart>
      <c:catAx>
        <c:axId val="14089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40578816"/>
        <c:crosses val="autoZero"/>
        <c:auto val="1"/>
        <c:lblAlgn val="ctr"/>
        <c:lblOffset val="100"/>
        <c:noMultiLvlLbl val="0"/>
      </c:catAx>
      <c:valAx>
        <c:axId val="1405788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\ %" sourceLinked="0"/>
        <c:majorTickMark val="none"/>
        <c:minorTickMark val="none"/>
        <c:tickLblPos val="nextTo"/>
        <c:spPr>
          <a:ln>
            <a:noFill/>
          </a:ln>
        </c:spPr>
        <c:crossAx val="140896128"/>
        <c:crosses val="autoZero"/>
        <c:crossBetween val="between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159711286089243E-2"/>
          <c:y val="2.3918040743686884E-2"/>
          <c:w val="0.91850695538057747"/>
          <c:h val="0.76430613042833451"/>
        </c:manualLayout>
      </c:layout>
      <c:lineChart>
        <c:grouping val="standard"/>
        <c:varyColors val="0"/>
        <c:ser>
          <c:idx val="0"/>
          <c:order val="0"/>
          <c:tx>
            <c:strRef>
              <c:f>FDI!$L$44:$M$44</c:f>
              <c:strCache>
                <c:ptCount val="1"/>
                <c:pt idx="0">
                  <c:v>Intra EU outward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FDI!$N$43:$R$43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FDI!$N$44:$R$44</c:f>
              <c:numCache>
                <c:formatCode>0.0%</c:formatCode>
                <c:ptCount val="5"/>
                <c:pt idx="0">
                  <c:v>0.4306268437412481</c:v>
                </c:pt>
                <c:pt idx="1">
                  <c:v>0.47821601800322139</c:v>
                </c:pt>
                <c:pt idx="2">
                  <c:v>0.49340533864930641</c:v>
                </c:pt>
                <c:pt idx="3">
                  <c:v>0.51142736140060274</c:v>
                </c:pt>
                <c:pt idx="4">
                  <c:v>0.51671393487997097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FDI!$L$46:$M$46</c:f>
              <c:strCache>
                <c:ptCount val="1"/>
                <c:pt idx="0">
                  <c:v>Extra EU outward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FDI!$N$43:$R$43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FDI!$N$46:$R$46</c:f>
              <c:numCache>
                <c:formatCode>0.0%</c:formatCode>
                <c:ptCount val="5"/>
                <c:pt idx="0">
                  <c:v>0.25467350479131262</c:v>
                </c:pt>
                <c:pt idx="1">
                  <c:v>0.30503277029251319</c:v>
                </c:pt>
                <c:pt idx="2">
                  <c:v>0.32979094488832411</c:v>
                </c:pt>
                <c:pt idx="3">
                  <c:v>0.37057413886538942</c:v>
                </c:pt>
                <c:pt idx="4">
                  <c:v>0.38067302892265398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FDI!$L$48:$M$48</c:f>
              <c:strCache>
                <c:ptCount val="1"/>
                <c:pt idx="0">
                  <c:v>10 main partners (¹) outward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FDI!$N$43:$R$43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FDI!$N$48:$R$48</c:f>
              <c:numCache>
                <c:formatCode>0.0%</c:formatCode>
                <c:ptCount val="5"/>
                <c:pt idx="0">
                  <c:v>0.16311850253289673</c:v>
                </c:pt>
                <c:pt idx="1">
                  <c:v>0.19351128248380323</c:v>
                </c:pt>
                <c:pt idx="2">
                  <c:v>0.19856035690779425</c:v>
                </c:pt>
                <c:pt idx="3">
                  <c:v>0.23542005114218215</c:v>
                </c:pt>
                <c:pt idx="4">
                  <c:v>0.2380846355716294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FDI!$L$50:$M$50</c:f>
              <c:strCache>
                <c:ptCount val="1"/>
                <c:pt idx="0">
                  <c:v>Rest of the world (¹) outward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FDI!$N$43:$R$43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FDI!$N$50:$R$50</c:f>
              <c:numCache>
                <c:formatCode>0.0%</c:formatCode>
                <c:ptCount val="5"/>
                <c:pt idx="0">
                  <c:v>9.1555002258415882E-2</c:v>
                </c:pt>
                <c:pt idx="1">
                  <c:v>0.11152148780870993</c:v>
                </c:pt>
                <c:pt idx="2">
                  <c:v>0.13123058798052986</c:v>
                </c:pt>
                <c:pt idx="3">
                  <c:v>0.13515408772320728</c:v>
                </c:pt>
                <c:pt idx="4">
                  <c:v>0.14258839335102455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FDI!$L$45:$M$45</c:f>
              <c:strCache>
                <c:ptCount val="1"/>
                <c:pt idx="0">
                  <c:v>Intra EU inward</c:v>
                </c:pt>
              </c:strCache>
            </c:strRef>
          </c:tx>
          <c:spPr>
            <a:ln>
              <a:solidFill>
                <a:schemeClr val="accent1"/>
              </a:solidFill>
              <a:prstDash val="dash"/>
            </a:ln>
          </c:spPr>
          <c:marker>
            <c:symbol val="none"/>
          </c:marker>
          <c:cat>
            <c:numRef>
              <c:f>FDI!$N$43:$R$43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FDI!$N$45:$R$45</c:f>
              <c:numCache>
                <c:formatCode>0.0%</c:formatCode>
                <c:ptCount val="5"/>
                <c:pt idx="0">
                  <c:v>0.41488481155483908</c:v>
                </c:pt>
                <c:pt idx="1">
                  <c:v>0.46920803973326281</c:v>
                </c:pt>
                <c:pt idx="2">
                  <c:v>0.47230671799130863</c:v>
                </c:pt>
                <c:pt idx="3">
                  <c:v>0.47086947105321936</c:v>
                </c:pt>
                <c:pt idx="4">
                  <c:v>0.48357088223650724</c:v>
                </c:pt>
              </c:numCache>
            </c:numRef>
          </c:val>
          <c:smooth val="0"/>
        </c:ser>
        <c:ser>
          <c:idx val="3"/>
          <c:order val="5"/>
          <c:tx>
            <c:strRef>
              <c:f>FDI!$L$47:$M$47</c:f>
              <c:strCache>
                <c:ptCount val="1"/>
                <c:pt idx="0">
                  <c:v>Extra EU inward</c:v>
                </c:pt>
              </c:strCache>
            </c:strRef>
          </c:tx>
          <c:spPr>
            <a:ln>
              <a:solidFill>
                <a:schemeClr val="accent2"/>
              </a:solidFill>
              <a:prstDash val="dash"/>
            </a:ln>
          </c:spPr>
          <c:marker>
            <c:symbol val="none"/>
          </c:marker>
          <c:cat>
            <c:numRef>
              <c:f>FDI!$N$43:$R$43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FDI!$N$47:$R$47</c:f>
              <c:numCache>
                <c:formatCode>0.0%</c:formatCode>
                <c:ptCount val="5"/>
                <c:pt idx="0">
                  <c:v>0.19217068129045783</c:v>
                </c:pt>
                <c:pt idx="1">
                  <c:v>0.22733822299538217</c:v>
                </c:pt>
                <c:pt idx="2">
                  <c:v>0.24581719661779597</c:v>
                </c:pt>
                <c:pt idx="3">
                  <c:v>0.28232372043442433</c:v>
                </c:pt>
                <c:pt idx="4">
                  <c:v>0.2908593528429087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FDI!$L$49:$M$49</c:f>
              <c:strCache>
                <c:ptCount val="1"/>
                <c:pt idx="0">
                  <c:v>10 main partners (¹) inward</c:v>
                </c:pt>
              </c:strCache>
            </c:strRef>
          </c:tx>
          <c:spPr>
            <a:ln>
              <a:solidFill>
                <a:schemeClr val="accent3"/>
              </a:solidFill>
              <a:prstDash val="dash"/>
            </a:ln>
          </c:spPr>
          <c:marker>
            <c:symbol val="none"/>
          </c:marker>
          <c:cat>
            <c:numRef>
              <c:f>FDI!$N$43:$R$43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FDI!$N$49:$R$49</c:f>
              <c:numCache>
                <c:formatCode>0.0%</c:formatCode>
                <c:ptCount val="5"/>
                <c:pt idx="0">
                  <c:v>0.12619099787503421</c:v>
                </c:pt>
                <c:pt idx="1">
                  <c:v>0.14619915098351696</c:v>
                </c:pt>
                <c:pt idx="2">
                  <c:v>0.15801705574095631</c:v>
                </c:pt>
                <c:pt idx="3">
                  <c:v>0.18277399071171324</c:v>
                </c:pt>
                <c:pt idx="4">
                  <c:v>0.18809255948643919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FDI!$L$51:$M$51</c:f>
              <c:strCache>
                <c:ptCount val="1"/>
                <c:pt idx="0">
                  <c:v>Rest of the world (¹) inward</c:v>
                </c:pt>
              </c:strCache>
            </c:strRef>
          </c:tx>
          <c:spPr>
            <a:ln>
              <a:solidFill>
                <a:schemeClr val="accent4"/>
              </a:solidFill>
              <a:prstDash val="dash"/>
            </a:ln>
          </c:spPr>
          <c:marker>
            <c:symbol val="none"/>
          </c:marker>
          <c:cat>
            <c:numRef>
              <c:f>FDI!$N$43:$R$43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FDI!$N$51:$R$51</c:f>
              <c:numCache>
                <c:formatCode>0.0%</c:formatCode>
                <c:ptCount val="5"/>
                <c:pt idx="0">
                  <c:v>6.5979683415423609E-2</c:v>
                </c:pt>
                <c:pt idx="1">
                  <c:v>8.1139072011865224E-2</c:v>
                </c:pt>
                <c:pt idx="2">
                  <c:v>8.7800140876839641E-2</c:v>
                </c:pt>
                <c:pt idx="3">
                  <c:v>9.9549729722711089E-2</c:v>
                </c:pt>
                <c:pt idx="4">
                  <c:v>0.10276679335646949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33600"/>
        <c:axId val="140635136"/>
      </c:lineChart>
      <c:catAx>
        <c:axId val="14063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40635136"/>
        <c:crosses val="autoZero"/>
        <c:auto val="1"/>
        <c:lblAlgn val="ctr"/>
        <c:lblOffset val="100"/>
        <c:noMultiLvlLbl val="0"/>
      </c:catAx>
      <c:valAx>
        <c:axId val="1406351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\ %" sourceLinked="0"/>
        <c:majorTickMark val="none"/>
        <c:minorTickMark val="none"/>
        <c:tickLblPos val="nextTo"/>
        <c:spPr>
          <a:ln>
            <a:noFill/>
          </a:ln>
        </c:spPr>
        <c:crossAx val="1406336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6833333333333333E-3"/>
          <c:y val="0.85123498402340536"/>
          <c:w val="0.99663333333333337"/>
          <c:h val="0.1487650159765946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FATS!$L$43</c:f>
              <c:strCache>
                <c:ptCount val="1"/>
                <c:pt idx="0">
                  <c:v>Outward FATS 2011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strRef>
              <c:f>FATS!$K$44:$K$53</c:f>
              <c:strCache>
                <c:ptCount val="10"/>
                <c:pt idx="0">
                  <c:v>USA</c:v>
                </c:pt>
                <c:pt idx="1">
                  <c:v>Switzerland</c:v>
                </c:pt>
                <c:pt idx="2">
                  <c:v>Brazil</c:v>
                </c:pt>
                <c:pt idx="3">
                  <c:v>China</c:v>
                </c:pt>
                <c:pt idx="4">
                  <c:v>Japan</c:v>
                </c:pt>
                <c:pt idx="5">
                  <c:v>Norway</c:v>
                </c:pt>
                <c:pt idx="6">
                  <c:v>India</c:v>
                </c:pt>
                <c:pt idx="7">
                  <c:v>Turkey</c:v>
                </c:pt>
                <c:pt idx="8">
                  <c:v>Korea</c:v>
                </c:pt>
                <c:pt idx="9">
                  <c:v>Russia</c:v>
                </c:pt>
              </c:strCache>
            </c:strRef>
          </c:cat>
          <c:val>
            <c:numRef>
              <c:f>FATS!$L$44:$L$53</c:f>
              <c:numCache>
                <c:formatCode>0.0%</c:formatCode>
                <c:ptCount val="10"/>
                <c:pt idx="0">
                  <c:v>5.0423407124471201E-2</c:v>
                </c:pt>
                <c:pt idx="1">
                  <c:v>1.15250494521304E-2</c:v>
                </c:pt>
                <c:pt idx="2">
                  <c:v>1.0972148459330028E-2</c:v>
                </c:pt>
                <c:pt idx="3">
                  <c:v>9.616725842281763E-3</c:v>
                </c:pt>
                <c:pt idx="4">
                  <c:v>3.7233758455181652E-3</c:v>
                </c:pt>
                <c:pt idx="5">
                  <c:v>3.1770042446310526E-3</c:v>
                </c:pt>
                <c:pt idx="6">
                  <c:v>2.3139373499147546E-3</c:v>
                </c:pt>
                <c:pt idx="7">
                  <c:v>2.2173814937429177E-3</c:v>
                </c:pt>
                <c:pt idx="8">
                  <c:v>8.2866275653744291E-4</c:v>
                </c:pt>
                <c:pt idx="9">
                  <c:v>#N/A</c:v>
                </c:pt>
              </c:numCache>
            </c:numRef>
          </c:val>
        </c:ser>
        <c:ser>
          <c:idx val="1"/>
          <c:order val="1"/>
          <c:tx>
            <c:strRef>
              <c:f>FATS!$M$43</c:f>
              <c:strCache>
                <c:ptCount val="1"/>
                <c:pt idx="0">
                  <c:v>Inward FATS 2011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strRef>
              <c:f>FATS!$K$44:$K$53</c:f>
              <c:strCache>
                <c:ptCount val="10"/>
                <c:pt idx="0">
                  <c:v>USA</c:v>
                </c:pt>
                <c:pt idx="1">
                  <c:v>Switzerland</c:v>
                </c:pt>
                <c:pt idx="2">
                  <c:v>Brazil</c:v>
                </c:pt>
                <c:pt idx="3">
                  <c:v>China</c:v>
                </c:pt>
                <c:pt idx="4">
                  <c:v>Japan</c:v>
                </c:pt>
                <c:pt idx="5">
                  <c:v>Norway</c:v>
                </c:pt>
                <c:pt idx="6">
                  <c:v>India</c:v>
                </c:pt>
                <c:pt idx="7">
                  <c:v>Turkey</c:v>
                </c:pt>
                <c:pt idx="8">
                  <c:v>Korea</c:v>
                </c:pt>
                <c:pt idx="9">
                  <c:v>Russia</c:v>
                </c:pt>
              </c:strCache>
            </c:strRef>
          </c:cat>
          <c:val>
            <c:numRef>
              <c:f>FATS!$M$44:$M$53</c:f>
              <c:numCache>
                <c:formatCode>0.0%</c:formatCode>
                <c:ptCount val="10"/>
                <c:pt idx="0">
                  <c:v>5.9257785184913432E-2</c:v>
                </c:pt>
                <c:pt idx="1">
                  <c:v>1.6224549602644755E-2</c:v>
                </c:pt>
                <c:pt idx="2">
                  <c:v>3.6251975343860632E-4</c:v>
                </c:pt>
                <c:pt idx="3">
                  <c:v>2.0001743466357058E-3</c:v>
                </c:pt>
                <c:pt idx="4">
                  <c:v>1.2263772981574916E-2</c:v>
                </c:pt>
                <c:pt idx="5">
                  <c:v>3.3954658264270542E-3</c:v>
                </c:pt>
                <c:pt idx="6">
                  <c:v>1.8018193347253233E-3</c:v>
                </c:pt>
                <c:pt idx="7">
                  <c:v>1.8622221457338035E-4</c:v>
                </c:pt>
                <c:pt idx="8">
                  <c:v>7.1646976054727583E-4</c:v>
                </c:pt>
                <c:pt idx="9">
                  <c:v>1.728436884034727E-3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834688"/>
        <c:axId val="140836224"/>
      </c:barChart>
      <c:scatterChart>
        <c:scatterStyle val="lineMarker"/>
        <c:varyColors val="0"/>
        <c:ser>
          <c:idx val="3"/>
          <c:order val="2"/>
          <c:tx>
            <c:strRef>
              <c:f>FATS!$N$43</c:f>
              <c:strCache>
                <c:ptCount val="1"/>
                <c:pt idx="0">
                  <c:v>Outward FATS 2012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FATS!$P$44:$P$53</c:f>
              <c:numCache>
                <c:formatCode>#,##0.00</c:formatCode>
                <c:ptCount val="10"/>
                <c:pt idx="0">
                  <c:v>0.86</c:v>
                </c:pt>
                <c:pt idx="1">
                  <c:v>1.8599999999999999</c:v>
                </c:pt>
                <c:pt idx="2">
                  <c:v>2.86</c:v>
                </c:pt>
                <c:pt idx="3">
                  <c:v>3.86</c:v>
                </c:pt>
                <c:pt idx="4">
                  <c:v>4.8599999999999994</c:v>
                </c:pt>
                <c:pt idx="5">
                  <c:v>5.8599999999999994</c:v>
                </c:pt>
                <c:pt idx="6">
                  <c:v>6.8599999999999994</c:v>
                </c:pt>
                <c:pt idx="7">
                  <c:v>7.8599999999999994</c:v>
                </c:pt>
                <c:pt idx="8">
                  <c:v>8.86</c:v>
                </c:pt>
                <c:pt idx="9">
                  <c:v>9.86</c:v>
                </c:pt>
              </c:numCache>
            </c:numRef>
          </c:xVal>
          <c:yVal>
            <c:numRef>
              <c:f>FATS!$N$44:$N$53</c:f>
              <c:numCache>
                <c:formatCode>0.0%</c:formatCode>
                <c:ptCount val="10"/>
                <c:pt idx="0">
                  <c:v>5.6890459075299146E-2</c:v>
                </c:pt>
                <c:pt idx="1">
                  <c:v>1.2658896682629178E-2</c:v>
                </c:pt>
                <c:pt idx="2">
                  <c:v>1.0551669347343594E-2</c:v>
                </c:pt>
                <c:pt idx="3">
                  <c:v>9.6706025598232871E-3</c:v>
                </c:pt>
                <c:pt idx="4">
                  <c:v>3.8093012494522676E-3</c:v>
                </c:pt>
                <c:pt idx="5">
                  <c:v>3.255532767103175E-3</c:v>
                </c:pt>
                <c:pt idx="6">
                  <c:v>2.6712742270307266E-3</c:v>
                </c:pt>
                <c:pt idx="7">
                  <c:v>2.3578594449989525E-3</c:v>
                </c:pt>
                <c:pt idx="8">
                  <c:v>#N/A</c:v>
                </c:pt>
                <c:pt idx="9">
                  <c:v>4.9114688958092336E-3</c:v>
                </c:pt>
              </c:numCache>
            </c:numRef>
          </c:yVal>
          <c:smooth val="0"/>
        </c:ser>
        <c:ser>
          <c:idx val="5"/>
          <c:order val="3"/>
          <c:tx>
            <c:strRef>
              <c:f>FATS!$O$43</c:f>
              <c:strCache>
                <c:ptCount val="1"/>
                <c:pt idx="0">
                  <c:v>Inward FATS 2012</c:v>
                </c:pt>
              </c:strCache>
            </c:strRef>
          </c:tx>
          <c:spPr>
            <a:ln w="12700">
              <a:noFill/>
            </a:ln>
          </c:spPr>
          <c:marker>
            <c:symbol val="dash"/>
            <c:size val="1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FATS!$Q$44:$Q$53</c:f>
              <c:numCache>
                <c:formatCode>#,##0.00</c:formatCode>
                <c:ptCount val="10"/>
                <c:pt idx="0">
                  <c:v>1.1399999999999999</c:v>
                </c:pt>
                <c:pt idx="1">
                  <c:v>2.1399999999999997</c:v>
                </c:pt>
                <c:pt idx="2">
                  <c:v>3.1399999999999997</c:v>
                </c:pt>
                <c:pt idx="3">
                  <c:v>4.1399999999999997</c:v>
                </c:pt>
                <c:pt idx="4">
                  <c:v>5.14</c:v>
                </c:pt>
                <c:pt idx="5">
                  <c:v>6.14</c:v>
                </c:pt>
                <c:pt idx="6">
                  <c:v>7.14</c:v>
                </c:pt>
                <c:pt idx="7">
                  <c:v>8.14</c:v>
                </c:pt>
                <c:pt idx="8">
                  <c:v>9.14</c:v>
                </c:pt>
                <c:pt idx="9">
                  <c:v>10.14</c:v>
                </c:pt>
              </c:numCache>
            </c:numRef>
          </c:xVal>
          <c:yVal>
            <c:numRef>
              <c:f>FATS!$O$44:$O$53</c:f>
              <c:numCache>
                <c:formatCode>0.0%</c:formatCode>
                <c:ptCount val="10"/>
                <c:pt idx="0">
                  <c:v>6.0520225660330572E-2</c:v>
                </c:pt>
                <c:pt idx="1">
                  <c:v>1.380681859170811E-2</c:v>
                </c:pt>
                <c:pt idx="2">
                  <c:v>4.3600399021659575E-4</c:v>
                </c:pt>
                <c:pt idx="3">
                  <c:v>2.2194652647540116E-3</c:v>
                </c:pt>
                <c:pt idx="4">
                  <c:v>1.220997948180195E-2</c:v>
                </c:pt>
                <c:pt idx="5">
                  <c:v>3.5244512409957833E-3</c:v>
                </c:pt>
                <c:pt idx="6">
                  <c:v>1.8957068744606164E-3</c:v>
                </c:pt>
                <c:pt idx="7">
                  <c:v>2.352183308466806E-4</c:v>
                </c:pt>
                <c:pt idx="8">
                  <c:v>3.4940915810035712E-3</c:v>
                </c:pt>
                <c:pt idx="9">
                  <c:v>3.4475856137138349E-3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34688"/>
        <c:axId val="140836224"/>
      </c:scatterChart>
      <c:catAx>
        <c:axId val="14083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40836224"/>
        <c:crosses val="autoZero"/>
        <c:auto val="1"/>
        <c:lblAlgn val="ctr"/>
        <c:lblOffset val="100"/>
        <c:noMultiLvlLbl val="0"/>
      </c:catAx>
      <c:valAx>
        <c:axId val="1408362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\ %" sourceLinked="0"/>
        <c:majorTickMark val="none"/>
        <c:minorTickMark val="none"/>
        <c:tickLblPos val="nextTo"/>
        <c:spPr>
          <a:ln>
            <a:noFill/>
          </a:ln>
        </c:spPr>
        <c:crossAx val="140834688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FATS!$L$61</c:f>
              <c:strCache>
                <c:ptCount val="1"/>
                <c:pt idx="0">
                  <c:v>Outward FATS 2011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strRef>
              <c:f>FATS!$K$62:$K$71</c:f>
              <c:strCache>
                <c:ptCount val="10"/>
                <c:pt idx="0">
                  <c:v>USA</c:v>
                </c:pt>
                <c:pt idx="1">
                  <c:v>Switzerland</c:v>
                </c:pt>
                <c:pt idx="2">
                  <c:v>Brazil</c:v>
                </c:pt>
                <c:pt idx="3">
                  <c:v>China</c:v>
                </c:pt>
                <c:pt idx="4">
                  <c:v>Japan</c:v>
                </c:pt>
                <c:pt idx="5">
                  <c:v>Norway</c:v>
                </c:pt>
                <c:pt idx="6">
                  <c:v>India</c:v>
                </c:pt>
                <c:pt idx="7">
                  <c:v>Turkey</c:v>
                </c:pt>
                <c:pt idx="8">
                  <c:v>Korea</c:v>
                </c:pt>
                <c:pt idx="9">
                  <c:v>Russia</c:v>
                </c:pt>
              </c:strCache>
            </c:strRef>
          </c:cat>
          <c:val>
            <c:numRef>
              <c:f>FATS!$L$62:$L$71</c:f>
              <c:numCache>
                <c:formatCode>0.0%</c:formatCode>
                <c:ptCount val="10"/>
                <c:pt idx="0">
                  <c:v>2.3855313700961198E-2</c:v>
                </c:pt>
                <c:pt idx="1">
                  <c:v>2.0874086798138391E-3</c:v>
                </c:pt>
                <c:pt idx="2">
                  <c:v>9.1029563034721386E-3</c:v>
                </c:pt>
                <c:pt idx="3">
                  <c:v>1.0130713553764227E-2</c:v>
                </c:pt>
                <c:pt idx="4">
                  <c:v>1.353046329788217E-3</c:v>
                </c:pt>
                <c:pt idx="5">
                  <c:v>1.3002624396688473E-3</c:v>
                </c:pt>
                <c:pt idx="6">
                  <c:v>5.6367816354427709E-3</c:v>
                </c:pt>
                <c:pt idx="7">
                  <c:v>2.0086948069575881E-3</c:v>
                </c:pt>
                <c:pt idx="8">
                  <c:v>8.2866275653744291E-4</c:v>
                </c:pt>
                <c:pt idx="9">
                  <c:v>#N/A</c:v>
                </c:pt>
              </c:numCache>
            </c:numRef>
          </c:val>
        </c:ser>
        <c:ser>
          <c:idx val="1"/>
          <c:order val="1"/>
          <c:tx>
            <c:strRef>
              <c:f>FATS!$M$61</c:f>
              <c:strCache>
                <c:ptCount val="1"/>
                <c:pt idx="0">
                  <c:v>Inward FATS 2011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strRef>
              <c:f>FATS!$K$62:$K$71</c:f>
              <c:strCache>
                <c:ptCount val="10"/>
                <c:pt idx="0">
                  <c:v>USA</c:v>
                </c:pt>
                <c:pt idx="1">
                  <c:v>Switzerland</c:v>
                </c:pt>
                <c:pt idx="2">
                  <c:v>Brazil</c:v>
                </c:pt>
                <c:pt idx="3">
                  <c:v>China</c:v>
                </c:pt>
                <c:pt idx="4">
                  <c:v>Japan</c:v>
                </c:pt>
                <c:pt idx="5">
                  <c:v>Norway</c:v>
                </c:pt>
                <c:pt idx="6">
                  <c:v>India</c:v>
                </c:pt>
                <c:pt idx="7">
                  <c:v>Turkey</c:v>
                </c:pt>
                <c:pt idx="8">
                  <c:v>Korea</c:v>
                </c:pt>
                <c:pt idx="9">
                  <c:v>Russia</c:v>
                </c:pt>
              </c:strCache>
            </c:strRef>
          </c:cat>
          <c:val>
            <c:numRef>
              <c:f>FATS!$M$62:$M$71</c:f>
              <c:numCache>
                <c:formatCode>0.0%</c:formatCode>
                <c:ptCount val="10"/>
                <c:pt idx="0">
                  <c:v>2.703127086811509E-2</c:v>
                </c:pt>
                <c:pt idx="1">
                  <c:v>8.2627407330733618E-3</c:v>
                </c:pt>
                <c:pt idx="2">
                  <c:v>2.1361438269740026E-4</c:v>
                </c:pt>
                <c:pt idx="3">
                  <c:v>4.6397542690952313E-4</c:v>
                </c:pt>
                <c:pt idx="4">
                  <c:v>3.8812947624589735E-3</c:v>
                </c:pt>
                <c:pt idx="5">
                  <c:v>1.341193052627499E-3</c:v>
                </c:pt>
                <c:pt idx="6">
                  <c:v>9.97755989848547E-4</c:v>
                </c:pt>
                <c:pt idx="7">
                  <c:v>2.2568549575017197E-4</c:v>
                </c:pt>
                <c:pt idx="8">
                  <c:v>7.1646976054727583E-4</c:v>
                </c:pt>
                <c:pt idx="9">
                  <c:v>4.1299431658646047E-4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53920"/>
        <c:axId val="140756096"/>
      </c:barChart>
      <c:scatterChart>
        <c:scatterStyle val="lineMarker"/>
        <c:varyColors val="0"/>
        <c:ser>
          <c:idx val="3"/>
          <c:order val="2"/>
          <c:tx>
            <c:strRef>
              <c:f>FATS!$N$61</c:f>
              <c:strCache>
                <c:ptCount val="1"/>
                <c:pt idx="0">
                  <c:v>Outward FATS 2012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FATS!$P$62:$P$71</c:f>
              <c:numCache>
                <c:formatCode>#,##0.00</c:formatCode>
                <c:ptCount val="10"/>
                <c:pt idx="0">
                  <c:v>0.86</c:v>
                </c:pt>
                <c:pt idx="1">
                  <c:v>1.8599999999999999</c:v>
                </c:pt>
                <c:pt idx="2">
                  <c:v>2.86</c:v>
                </c:pt>
                <c:pt idx="3">
                  <c:v>3.86</c:v>
                </c:pt>
                <c:pt idx="4">
                  <c:v>4.8599999999999994</c:v>
                </c:pt>
                <c:pt idx="5">
                  <c:v>5.8599999999999994</c:v>
                </c:pt>
                <c:pt idx="6">
                  <c:v>6.8599999999999994</c:v>
                </c:pt>
                <c:pt idx="7">
                  <c:v>7.8599999999999994</c:v>
                </c:pt>
                <c:pt idx="8">
                  <c:v>8.86</c:v>
                </c:pt>
                <c:pt idx="9">
                  <c:v>9.86</c:v>
                </c:pt>
              </c:numCache>
            </c:numRef>
          </c:xVal>
          <c:yVal>
            <c:numRef>
              <c:f>FATS!$N$62:$N$71</c:f>
              <c:numCache>
                <c:formatCode>0.0%</c:formatCode>
                <c:ptCount val="10"/>
                <c:pt idx="0">
                  <c:v>2.4227206006273101E-2</c:v>
                </c:pt>
                <c:pt idx="1">
                  <c:v>2.0535056747482405E-3</c:v>
                </c:pt>
                <c:pt idx="2">
                  <c:v>9.5031116114557817E-3</c:v>
                </c:pt>
                <c:pt idx="3">
                  <c:v>1.0807697579762068E-2</c:v>
                </c:pt>
                <c:pt idx="4">
                  <c:v>1.2856650573850072E-3</c:v>
                </c:pt>
                <c:pt idx="5">
                  <c:v>#N/A</c:v>
                </c:pt>
                <c:pt idx="6">
                  <c:v>7.075493701960622E-3</c:v>
                </c:pt>
                <c:pt idx="7">
                  <c:v>2.5961119479205627E-3</c:v>
                </c:pt>
                <c:pt idx="8">
                  <c:v>#N/A</c:v>
                </c:pt>
                <c:pt idx="9">
                  <c:v>4.5711829338556647E-3</c:v>
                </c:pt>
              </c:numCache>
            </c:numRef>
          </c:yVal>
          <c:smooth val="0"/>
        </c:ser>
        <c:ser>
          <c:idx val="5"/>
          <c:order val="3"/>
          <c:tx>
            <c:strRef>
              <c:f>FATS!$O$61</c:f>
              <c:strCache>
                <c:ptCount val="1"/>
                <c:pt idx="0">
                  <c:v>Inward FATS 2012</c:v>
                </c:pt>
              </c:strCache>
            </c:strRef>
          </c:tx>
          <c:spPr>
            <a:ln w="12700">
              <a:noFill/>
            </a:ln>
          </c:spPr>
          <c:marker>
            <c:symbol val="dash"/>
            <c:size val="1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FATS!$Q$62:$Q$71</c:f>
              <c:numCache>
                <c:formatCode>#,##0.00</c:formatCode>
                <c:ptCount val="10"/>
                <c:pt idx="0">
                  <c:v>1.1399999999999999</c:v>
                </c:pt>
                <c:pt idx="1">
                  <c:v>2.1399999999999997</c:v>
                </c:pt>
                <c:pt idx="2">
                  <c:v>3.1399999999999997</c:v>
                </c:pt>
                <c:pt idx="3">
                  <c:v>4.1399999999999997</c:v>
                </c:pt>
                <c:pt idx="4">
                  <c:v>5.14</c:v>
                </c:pt>
                <c:pt idx="5">
                  <c:v>6.14</c:v>
                </c:pt>
                <c:pt idx="6">
                  <c:v>7.14</c:v>
                </c:pt>
                <c:pt idx="7">
                  <c:v>8.14</c:v>
                </c:pt>
                <c:pt idx="8">
                  <c:v>9.14</c:v>
                </c:pt>
                <c:pt idx="9">
                  <c:v>10.14</c:v>
                </c:pt>
              </c:numCache>
            </c:numRef>
          </c:xVal>
          <c:yVal>
            <c:numRef>
              <c:f>FATS!$O$62:$O$71</c:f>
              <c:numCache>
                <c:formatCode>0.0%</c:formatCode>
                <c:ptCount val="10"/>
                <c:pt idx="0">
                  <c:v>2.7532168090292651E-2</c:v>
                </c:pt>
                <c:pt idx="1">
                  <c:v>8.9707993305152261E-3</c:v>
                </c:pt>
                <c:pt idx="2">
                  <c:v>2.5275974680337529E-4</c:v>
                </c:pt>
                <c:pt idx="3">
                  <c:v>6.0867621024156683E-4</c:v>
                </c:pt>
                <c:pt idx="4">
                  <c:v>4.1099717132755511E-3</c:v>
                </c:pt>
                <c:pt idx="5">
                  <c:v>1.3015284208678017E-3</c:v>
                </c:pt>
                <c:pt idx="6">
                  <c:v>1.0501591479606563E-3</c:v>
                </c:pt>
                <c:pt idx="7">
                  <c:v>3.1432185720903601E-4</c:v>
                </c:pt>
                <c:pt idx="8">
                  <c:v>7.1662482885210014E-4</c:v>
                </c:pt>
                <c:pt idx="9">
                  <c:v>3.6261466027164301E-4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753920"/>
        <c:axId val="140756096"/>
      </c:scatterChart>
      <c:catAx>
        <c:axId val="14075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40756096"/>
        <c:crosses val="autoZero"/>
        <c:auto val="1"/>
        <c:lblAlgn val="ctr"/>
        <c:lblOffset val="100"/>
        <c:noMultiLvlLbl val="0"/>
      </c:catAx>
      <c:valAx>
        <c:axId val="1407560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\ %" sourceLinked="0"/>
        <c:majorTickMark val="none"/>
        <c:minorTickMark val="none"/>
        <c:tickLblPos val="nextTo"/>
        <c:spPr>
          <a:ln>
            <a:noFill/>
          </a:ln>
        </c:spPr>
        <c:crossAx val="140753920"/>
        <c:crosses val="autoZero"/>
        <c:crossBetween val="between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FATS!$L$81</c:f>
              <c:strCache>
                <c:ptCount val="1"/>
                <c:pt idx="0">
                  <c:v>Outward FATS 2011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strRef>
              <c:f>FATS!$K$82:$K$91</c:f>
              <c:strCache>
                <c:ptCount val="10"/>
                <c:pt idx="0">
                  <c:v>USA</c:v>
                </c:pt>
                <c:pt idx="1">
                  <c:v>Switzerland</c:v>
                </c:pt>
                <c:pt idx="2">
                  <c:v>Brazil</c:v>
                </c:pt>
                <c:pt idx="3">
                  <c:v>China</c:v>
                </c:pt>
                <c:pt idx="4">
                  <c:v>Japan</c:v>
                </c:pt>
                <c:pt idx="5">
                  <c:v>Norway</c:v>
                </c:pt>
                <c:pt idx="6">
                  <c:v>India</c:v>
                </c:pt>
                <c:pt idx="7">
                  <c:v>Turkey</c:v>
                </c:pt>
                <c:pt idx="8">
                  <c:v>Korea</c:v>
                </c:pt>
                <c:pt idx="9">
                  <c:v>Russia</c:v>
                </c:pt>
              </c:strCache>
            </c:strRef>
          </c:cat>
          <c:val>
            <c:numRef>
              <c:f>FATS!$L$82:$L$91</c:f>
              <c:numCache>
                <c:formatCode>#,##0</c:formatCode>
                <c:ptCount val="10"/>
                <c:pt idx="0">
                  <c:v>401.22658703118958</c:v>
                </c:pt>
                <c:pt idx="1">
                  <c:v>1048.0402458509061</c:v>
                </c:pt>
                <c:pt idx="2">
                  <c:v>228.79781096103827</c:v>
                </c:pt>
                <c:pt idx="3">
                  <c:v>180.18965224490037</c:v>
                </c:pt>
                <c:pt idx="4">
                  <c:v>522.35632439154381</c:v>
                </c:pt>
                <c:pt idx="5">
                  <c:v>463.79859157370549</c:v>
                </c:pt>
                <c:pt idx="6">
                  <c:v>77.922527891345013</c:v>
                </c:pt>
                <c:pt idx="7">
                  <c:v>209.5410469947235</c:v>
                </c:pt>
                <c:pt idx="8">
                  <c:v>357.35782012001664</c:v>
                </c:pt>
              </c:numCache>
            </c:numRef>
          </c:val>
        </c:ser>
        <c:ser>
          <c:idx val="1"/>
          <c:order val="1"/>
          <c:tx>
            <c:strRef>
              <c:f>FATS!$M$81</c:f>
              <c:strCache>
                <c:ptCount val="1"/>
                <c:pt idx="0">
                  <c:v>Inward FATS 2011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strRef>
              <c:f>FATS!$K$82:$K$91</c:f>
              <c:strCache>
                <c:ptCount val="10"/>
                <c:pt idx="0">
                  <c:v>USA</c:v>
                </c:pt>
                <c:pt idx="1">
                  <c:v>Switzerland</c:v>
                </c:pt>
                <c:pt idx="2">
                  <c:v>Brazil</c:v>
                </c:pt>
                <c:pt idx="3">
                  <c:v>China</c:v>
                </c:pt>
                <c:pt idx="4">
                  <c:v>Japan</c:v>
                </c:pt>
                <c:pt idx="5">
                  <c:v>Norway</c:v>
                </c:pt>
                <c:pt idx="6">
                  <c:v>India</c:v>
                </c:pt>
                <c:pt idx="7">
                  <c:v>Turkey</c:v>
                </c:pt>
                <c:pt idx="8">
                  <c:v>Korea</c:v>
                </c:pt>
                <c:pt idx="9">
                  <c:v>Russia</c:v>
                </c:pt>
              </c:strCache>
            </c:strRef>
          </c:cat>
          <c:val>
            <c:numRef>
              <c:f>FATS!$M$82:$M$91</c:f>
              <c:numCache>
                <c:formatCode>#,##0</c:formatCode>
                <c:ptCount val="10"/>
                <c:pt idx="0">
                  <c:v>416.12288293375337</c:v>
                </c:pt>
                <c:pt idx="1">
                  <c:v>372.72727272727275</c:v>
                </c:pt>
                <c:pt idx="2">
                  <c:v>322.13939095576342</c:v>
                </c:pt>
                <c:pt idx="3">
                  <c:v>818.30559513016442</c:v>
                </c:pt>
                <c:pt idx="4">
                  <c:v>599.77743715986583</c:v>
                </c:pt>
                <c:pt idx="5">
                  <c:v>480.56342761131339</c:v>
                </c:pt>
                <c:pt idx="6">
                  <c:v>342.7911073636028</c:v>
                </c:pt>
                <c:pt idx="7">
                  <c:v>156.62839074721251</c:v>
                </c:pt>
                <c:pt idx="8">
                  <c:v>714.12320982994697</c:v>
                </c:pt>
                <c:pt idx="9">
                  <c:v>794.42352812789863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237248"/>
        <c:axId val="141243520"/>
      </c:barChart>
      <c:scatterChart>
        <c:scatterStyle val="lineMarker"/>
        <c:varyColors val="0"/>
        <c:ser>
          <c:idx val="3"/>
          <c:order val="2"/>
          <c:tx>
            <c:strRef>
              <c:f>FATS!$N$81</c:f>
              <c:strCache>
                <c:ptCount val="1"/>
                <c:pt idx="0">
                  <c:v>Outward FATS 2012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FATS!$P$82:$P$91</c:f>
              <c:numCache>
                <c:formatCode>#,##0.00</c:formatCode>
                <c:ptCount val="10"/>
                <c:pt idx="0">
                  <c:v>0.86</c:v>
                </c:pt>
                <c:pt idx="1">
                  <c:v>1.8599999999999999</c:v>
                </c:pt>
                <c:pt idx="2">
                  <c:v>2.86</c:v>
                </c:pt>
                <c:pt idx="3">
                  <c:v>3.86</c:v>
                </c:pt>
                <c:pt idx="4">
                  <c:v>4.8599999999999994</c:v>
                </c:pt>
                <c:pt idx="5">
                  <c:v>5.8599999999999994</c:v>
                </c:pt>
                <c:pt idx="6">
                  <c:v>6.8599999999999994</c:v>
                </c:pt>
                <c:pt idx="7">
                  <c:v>7.8599999999999994</c:v>
                </c:pt>
                <c:pt idx="8">
                  <c:v>8.86</c:v>
                </c:pt>
                <c:pt idx="9">
                  <c:v>9.86</c:v>
                </c:pt>
              </c:numCache>
            </c:numRef>
          </c:xVal>
          <c:yVal>
            <c:numRef>
              <c:f>FATS!$N$82:$N$91</c:f>
              <c:numCache>
                <c:formatCode>#,##0</c:formatCode>
                <c:ptCount val="10"/>
                <c:pt idx="0">
                  <c:v>457.71472493442224</c:v>
                </c:pt>
                <c:pt idx="1">
                  <c:v>1201.5966973919881</c:v>
                </c:pt>
                <c:pt idx="2">
                  <c:v>216.42833655599486</c:v>
                </c:pt>
                <c:pt idx="3">
                  <c:v>174.41311127973177</c:v>
                </c:pt>
                <c:pt idx="4">
                  <c:v>577.53227119432495</c:v>
                </c:pt>
                <c:pt idx="6">
                  <c:v>73.590288123236874</c:v>
                </c:pt>
                <c:pt idx="7">
                  <c:v>177.03261104312145</c:v>
                </c:pt>
                <c:pt idx="9">
                  <c:v>209.43129318451287</c:v>
                </c:pt>
              </c:numCache>
            </c:numRef>
          </c:yVal>
          <c:smooth val="0"/>
        </c:ser>
        <c:ser>
          <c:idx val="5"/>
          <c:order val="3"/>
          <c:tx>
            <c:strRef>
              <c:f>FATS!$O$81</c:f>
              <c:strCache>
                <c:ptCount val="1"/>
                <c:pt idx="0">
                  <c:v>Inward FATS 2012</c:v>
                </c:pt>
              </c:strCache>
            </c:strRef>
          </c:tx>
          <c:spPr>
            <a:ln w="12700">
              <a:noFill/>
            </a:ln>
          </c:spPr>
          <c:marker>
            <c:symbol val="dash"/>
            <c:size val="1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FATS!$Q$82:$Q$91</c:f>
              <c:numCache>
                <c:formatCode>#,##0.00</c:formatCode>
                <c:ptCount val="10"/>
                <c:pt idx="0">
                  <c:v>1.1399999999999999</c:v>
                </c:pt>
                <c:pt idx="1">
                  <c:v>2.1399999999999997</c:v>
                </c:pt>
                <c:pt idx="2">
                  <c:v>3.1399999999999997</c:v>
                </c:pt>
                <c:pt idx="3">
                  <c:v>4.1399999999999997</c:v>
                </c:pt>
                <c:pt idx="4">
                  <c:v>5.14</c:v>
                </c:pt>
                <c:pt idx="5">
                  <c:v>6.14</c:v>
                </c:pt>
                <c:pt idx="6">
                  <c:v>7.14</c:v>
                </c:pt>
                <c:pt idx="7">
                  <c:v>8.14</c:v>
                </c:pt>
                <c:pt idx="8">
                  <c:v>9.14</c:v>
                </c:pt>
                <c:pt idx="9">
                  <c:v>10.14</c:v>
                </c:pt>
              </c:numCache>
            </c:numRef>
          </c:xVal>
          <c:yVal>
            <c:numRef>
              <c:f>FATS!$O$82:$O$91</c:f>
              <c:numCache>
                <c:formatCode>#,##0</c:formatCode>
                <c:ptCount val="10"/>
                <c:pt idx="0">
                  <c:v>428.46850516100744</c:v>
                </c:pt>
                <c:pt idx="1">
                  <c:v>300</c:v>
                </c:pt>
                <c:pt idx="2">
                  <c:v>336.2337700748277</c:v>
                </c:pt>
                <c:pt idx="3">
                  <c:v>710.75643875658614</c:v>
                </c:pt>
                <c:pt idx="4">
                  <c:v>579.07508457928623</c:v>
                </c:pt>
                <c:pt idx="5">
                  <c:v>527.83310932671657</c:v>
                </c:pt>
                <c:pt idx="6">
                  <c:v>351.86400620742188</c:v>
                </c:pt>
                <c:pt idx="7">
                  <c:v>145.86643200304431</c:v>
                </c:pt>
                <c:pt idx="8">
                  <c:v>950.38858346981567</c:v>
                </c:pt>
                <c:pt idx="9">
                  <c:v>1853.2264049808271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37248"/>
        <c:axId val="141243520"/>
      </c:scatterChart>
      <c:catAx>
        <c:axId val="14123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41243520"/>
        <c:crosses val="autoZero"/>
        <c:auto val="1"/>
        <c:lblAlgn val="ctr"/>
        <c:lblOffset val="100"/>
        <c:noMultiLvlLbl val="0"/>
      </c:catAx>
      <c:valAx>
        <c:axId val="1412435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none"/>
        <c:minorTickMark val="none"/>
        <c:tickLblPos val="nextTo"/>
        <c:spPr>
          <a:ln>
            <a:noFill/>
          </a:ln>
        </c:spPr>
        <c:crossAx val="141237248"/>
        <c:crosses val="autoZero"/>
        <c:crossBetween val="between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65</xdr:row>
      <xdr:rowOff>78187</xdr:rowOff>
    </xdr:from>
    <xdr:to>
      <xdr:col>10</xdr:col>
      <xdr:colOff>485775</xdr:colOff>
      <xdr:row>86</xdr:row>
      <xdr:rowOff>26829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19050</xdr:colOff>
      <xdr:row>40</xdr:row>
      <xdr:rowOff>182879</xdr:rowOff>
    </xdr:from>
    <xdr:to>
      <xdr:col>10</xdr:col>
      <xdr:colOff>504825</xdr:colOff>
      <xdr:row>61</xdr:row>
      <xdr:rowOff>48281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68</xdr:row>
      <xdr:rowOff>57150</xdr:rowOff>
    </xdr:from>
    <xdr:to>
      <xdr:col>11</xdr:col>
      <xdr:colOff>76200</xdr:colOff>
      <xdr:row>89</xdr:row>
      <xdr:rowOff>95391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228600</xdr:colOff>
      <xdr:row>44</xdr:row>
      <xdr:rowOff>116206</xdr:rowOff>
    </xdr:from>
    <xdr:to>
      <xdr:col>11</xdr:col>
      <xdr:colOff>304800</xdr:colOff>
      <xdr:row>67</xdr:row>
      <xdr:rowOff>132443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62</xdr:row>
      <xdr:rowOff>87629</xdr:rowOff>
    </xdr:from>
    <xdr:to>
      <xdr:col>10</xdr:col>
      <xdr:colOff>457200</xdr:colOff>
      <xdr:row>81</xdr:row>
      <xdr:rowOff>239685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9524</xdr:colOff>
      <xdr:row>39</xdr:row>
      <xdr:rowOff>152399</xdr:rowOff>
    </xdr:from>
    <xdr:to>
      <xdr:col>10</xdr:col>
      <xdr:colOff>457199</xdr:colOff>
      <xdr:row>59</xdr:row>
      <xdr:rowOff>71239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19051</xdr:colOff>
      <xdr:row>47</xdr:row>
      <xdr:rowOff>108585</xdr:rowOff>
    </xdr:from>
    <xdr:to>
      <xdr:col>8</xdr:col>
      <xdr:colOff>190501</xdr:colOff>
      <xdr:row>66</xdr:row>
      <xdr:rowOff>138193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69</xdr:row>
      <xdr:rowOff>62865</xdr:rowOff>
    </xdr:from>
    <xdr:to>
      <xdr:col>8</xdr:col>
      <xdr:colOff>171450</xdr:colOff>
      <xdr:row>89</xdr:row>
      <xdr:rowOff>91857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93</xdr:row>
      <xdr:rowOff>45720</xdr:rowOff>
    </xdr:from>
    <xdr:to>
      <xdr:col>8</xdr:col>
      <xdr:colOff>171450</xdr:colOff>
      <xdr:row>114</xdr:row>
      <xdr:rowOff>119143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BS-FATS_DEV/GLOBAL%20VALUE%20CHAINS/Globalisation%20Indicators/Statistics%20explained%203/Figur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s"/>
      <sheetName val="Trade in goods"/>
      <sheetName val="Trade in services"/>
      <sheetName val="FDI"/>
      <sheetName val="FATS"/>
      <sheetName val="Trade+FDI"/>
      <sheetName val="Intra-Extra"/>
      <sheetName val="Intra-Extra (2)"/>
      <sheetName val="FATS (1)"/>
      <sheetName val="Estimation missing SBS data"/>
    </sheetNames>
    <sheetDataSet>
      <sheetData sheetId="0" refreshError="1"/>
      <sheetData sheetId="1">
        <row r="10">
          <cell r="B10">
            <v>2008</v>
          </cell>
          <cell r="C10">
            <v>2009</v>
          </cell>
          <cell r="D10">
            <v>2010</v>
          </cell>
          <cell r="E10">
            <v>2011</v>
          </cell>
          <cell r="F10">
            <v>2012</v>
          </cell>
          <cell r="G10">
            <v>2013</v>
          </cell>
          <cell r="H10">
            <v>2014</v>
          </cell>
          <cell r="L10">
            <v>2008</v>
          </cell>
          <cell r="M10">
            <v>2009</v>
          </cell>
          <cell r="N10">
            <v>2010</v>
          </cell>
          <cell r="O10">
            <v>2011</v>
          </cell>
          <cell r="P10">
            <v>2012</v>
          </cell>
          <cell r="Q10">
            <v>2013</v>
          </cell>
          <cell r="R10">
            <v>2014</v>
          </cell>
        </row>
        <row r="11">
          <cell r="A11" t="str">
            <v>Intra EU</v>
          </cell>
          <cell r="B11">
            <v>2664836.87561</v>
          </cell>
          <cell r="C11">
            <v>2147919.7498039999</v>
          </cell>
          <cell r="D11">
            <v>2484272.432025</v>
          </cell>
          <cell r="E11">
            <v>2754425.8735500001</v>
          </cell>
          <cell r="F11">
            <v>2770897.9099099999</v>
          </cell>
          <cell r="G11">
            <v>2771986.3545670002</v>
          </cell>
          <cell r="H11">
            <v>2857666.2816010001</v>
          </cell>
          <cell r="K11" t="str">
            <v>Intra EU</v>
          </cell>
          <cell r="L11">
            <v>2739580.281095</v>
          </cell>
          <cell r="M11">
            <v>2213986.469081</v>
          </cell>
          <cell r="N11">
            <v>2556465.7627329999</v>
          </cell>
          <cell r="O11">
            <v>2822388.8767530001</v>
          </cell>
          <cell r="P11">
            <v>2839876.8144379999</v>
          </cell>
          <cell r="Q11">
            <v>2842412.8905790001</v>
          </cell>
          <cell r="R11">
            <v>2937009.0535860001</v>
          </cell>
        </row>
        <row r="12">
          <cell r="A12" t="str">
            <v>Extra EU</v>
          </cell>
          <cell r="B12">
            <v>1585230.7261059999</v>
          </cell>
          <cell r="C12">
            <v>1235636.211354</v>
          </cell>
          <cell r="D12">
            <v>1529387.1406980001</v>
          </cell>
          <cell r="E12">
            <v>1726698.4131710001</v>
          </cell>
          <cell r="F12">
            <v>1799675.162636</v>
          </cell>
          <cell r="G12">
            <v>1688209.5803070001</v>
          </cell>
          <cell r="H12">
            <v>1685002.6025109999</v>
          </cell>
          <cell r="K12" t="str">
            <v>Extra EU</v>
          </cell>
          <cell r="L12">
            <v>1309147.2061679999</v>
          </cell>
          <cell r="M12">
            <v>1093961.3264840001</v>
          </cell>
          <cell r="N12">
            <v>1353196.2017570001</v>
          </cell>
          <cell r="O12">
            <v>1554179.711108</v>
          </cell>
          <cell r="P12">
            <v>1684221.7671940001</v>
          </cell>
          <cell r="Q12">
            <v>1736272.035689</v>
          </cell>
          <cell r="R12">
            <v>1703076.4287330001</v>
          </cell>
        </row>
        <row r="13">
          <cell r="A13" t="str">
            <v>M10*</v>
          </cell>
          <cell r="B13">
            <v>1019087.569325</v>
          </cell>
          <cell r="C13">
            <v>818845.31872600003</v>
          </cell>
          <cell r="D13">
            <v>1000641.4899220001</v>
          </cell>
          <cell r="E13">
            <v>1111913.176188</v>
          </cell>
          <cell r="F13">
            <v>1150603.0447789999</v>
          </cell>
          <cell r="G13">
            <v>1084426.2865459998</v>
          </cell>
          <cell r="H13">
            <v>1089364.9459000002</v>
          </cell>
          <cell r="K13" t="str">
            <v>M10*</v>
          </cell>
          <cell r="L13">
            <v>755694.25180900004</v>
          </cell>
          <cell r="M13">
            <v>629308.37231900007</v>
          </cell>
          <cell r="N13">
            <v>794988.97712599998</v>
          </cell>
          <cell r="O13">
            <v>929197.09561800002</v>
          </cell>
          <cell r="P13">
            <v>991473.4161240001</v>
          </cell>
          <cell r="Q13">
            <v>1023275.7554940002</v>
          </cell>
          <cell r="R13">
            <v>1013232.592783</v>
          </cell>
        </row>
        <row r="14">
          <cell r="A14" t="str">
            <v>China</v>
          </cell>
          <cell r="B14">
            <v>249102.06091199999</v>
          </cell>
          <cell r="C14">
            <v>215274.09921700001</v>
          </cell>
          <cell r="D14">
            <v>283931.01474399999</v>
          </cell>
          <cell r="E14">
            <v>295055.12250200001</v>
          </cell>
          <cell r="F14">
            <v>292060.85935799999</v>
          </cell>
          <cell r="G14">
            <v>280092.37435400003</v>
          </cell>
          <cell r="H14">
            <v>302048.91764200001</v>
          </cell>
          <cell r="K14" t="str">
            <v>USA</v>
          </cell>
          <cell r="L14">
            <v>248057.161204</v>
          </cell>
          <cell r="M14">
            <v>203756.09448299999</v>
          </cell>
          <cell r="N14">
            <v>242671.95121500001</v>
          </cell>
          <cell r="O14">
            <v>264055.23141900002</v>
          </cell>
          <cell r="P14">
            <v>293219.03464600001</v>
          </cell>
          <cell r="Q14">
            <v>289249.41590099997</v>
          </cell>
          <cell r="R14">
            <v>311035.08894699998</v>
          </cell>
        </row>
        <row r="15">
          <cell r="A15" t="str">
            <v>USA</v>
          </cell>
          <cell r="B15">
            <v>182780.25582600001</v>
          </cell>
          <cell r="C15">
            <v>155250.46294600001</v>
          </cell>
          <cell r="D15">
            <v>173398.13818800001</v>
          </cell>
          <cell r="E15">
            <v>191973.71187100001</v>
          </cell>
          <cell r="F15">
            <v>206530.66246600001</v>
          </cell>
          <cell r="G15">
            <v>196153.03540699999</v>
          </cell>
          <cell r="H15">
            <v>206126.530134</v>
          </cell>
          <cell r="K15" t="str">
            <v>China</v>
          </cell>
          <cell r="L15">
            <v>78300.529490999994</v>
          </cell>
          <cell r="M15">
            <v>82420.968953999996</v>
          </cell>
          <cell r="N15">
            <v>113453.78439</v>
          </cell>
          <cell r="O15">
            <v>136414.75841800001</v>
          </cell>
          <cell r="P15">
            <v>144206.054967</v>
          </cell>
          <cell r="Q15">
            <v>148153.341109</v>
          </cell>
          <cell r="R15">
            <v>164777.40569499999</v>
          </cell>
        </row>
        <row r="16">
          <cell r="A16" t="str">
            <v>Russia</v>
          </cell>
          <cell r="B16">
            <v>180446.093681</v>
          </cell>
          <cell r="C16">
            <v>119569.04187099999</v>
          </cell>
          <cell r="D16">
            <v>162075.18127500001</v>
          </cell>
          <cell r="E16">
            <v>201327.22849400001</v>
          </cell>
          <cell r="F16">
            <v>215124.37651900001</v>
          </cell>
          <cell r="G16">
            <v>206967.03056399999</v>
          </cell>
          <cell r="H16">
            <v>181268.56049100001</v>
          </cell>
          <cell r="K16" t="str">
            <v>Switzerland</v>
          </cell>
          <cell r="L16">
            <v>100623.247387</v>
          </cell>
          <cell r="M16">
            <v>88796.588493999996</v>
          </cell>
          <cell r="N16">
            <v>110475.65066699999</v>
          </cell>
          <cell r="O16">
            <v>142097.937611</v>
          </cell>
          <cell r="P16">
            <v>133574.317259</v>
          </cell>
          <cell r="Q16">
            <v>169142.54248400001</v>
          </cell>
          <cell r="R16">
            <v>140365.34878100001</v>
          </cell>
        </row>
        <row r="17">
          <cell r="A17" t="str">
            <v>Switzerland</v>
          </cell>
          <cell r="B17">
            <v>82649.860268999997</v>
          </cell>
          <cell r="C17">
            <v>80908.760330999998</v>
          </cell>
          <cell r="D17">
            <v>85492.908830999993</v>
          </cell>
          <cell r="E17">
            <v>93493.285533999995</v>
          </cell>
          <cell r="F17">
            <v>105930.100856</v>
          </cell>
          <cell r="G17">
            <v>94567.644813000006</v>
          </cell>
          <cell r="H17">
            <v>96632.802674000006</v>
          </cell>
          <cell r="K17" t="str">
            <v>Russia</v>
          </cell>
          <cell r="L17">
            <v>104970.02035999999</v>
          </cell>
          <cell r="M17">
            <v>65696.955348999996</v>
          </cell>
          <cell r="N17">
            <v>86308.077667999998</v>
          </cell>
          <cell r="O17">
            <v>108587.414865</v>
          </cell>
          <cell r="P17">
            <v>123441.168047</v>
          </cell>
          <cell r="Q17">
            <v>119450.84994099999</v>
          </cell>
          <cell r="R17">
            <v>103314.550669</v>
          </cell>
        </row>
        <row r="18">
          <cell r="A18" t="str">
            <v>Norway</v>
          </cell>
          <cell r="B18">
            <v>95944.709031000006</v>
          </cell>
          <cell r="C18">
            <v>68918.347618</v>
          </cell>
          <cell r="D18">
            <v>79026.038041000007</v>
          </cell>
          <cell r="E18">
            <v>95324.831502999994</v>
          </cell>
          <cell r="F18">
            <v>104161.073024</v>
          </cell>
          <cell r="G18">
            <v>93604.128528000001</v>
          </cell>
          <cell r="H18">
            <v>86791.724117000005</v>
          </cell>
          <cell r="K18" t="str">
            <v>Turkey</v>
          </cell>
          <cell r="L18">
            <v>54476.057757000002</v>
          </cell>
          <cell r="M18">
            <v>44485.837275999998</v>
          </cell>
          <cell r="N18">
            <v>61831.372179999998</v>
          </cell>
          <cell r="O18">
            <v>73275.480561000004</v>
          </cell>
          <cell r="P18">
            <v>75409.555640000006</v>
          </cell>
          <cell r="Q18">
            <v>77566.357069999998</v>
          </cell>
          <cell r="R18">
            <v>74639.237533000007</v>
          </cell>
        </row>
        <row r="19">
          <cell r="A19" t="str">
            <v>Japan</v>
          </cell>
          <cell r="B19">
            <v>76474.466981999998</v>
          </cell>
          <cell r="C19">
            <v>58440.127855999999</v>
          </cell>
          <cell r="D19">
            <v>67301.834048999997</v>
          </cell>
          <cell r="E19">
            <v>70583.377991999994</v>
          </cell>
          <cell r="F19">
            <v>64998.448821999998</v>
          </cell>
          <cell r="G19">
            <v>56604.175460999999</v>
          </cell>
          <cell r="H19">
            <v>55210.712031000003</v>
          </cell>
          <cell r="K19" t="str">
            <v>Japan</v>
          </cell>
          <cell r="L19">
            <v>42390.436890999998</v>
          </cell>
          <cell r="M19">
            <v>35977.747926999997</v>
          </cell>
          <cell r="N19">
            <v>43984.129187999999</v>
          </cell>
          <cell r="O19">
            <v>49075.391108000003</v>
          </cell>
          <cell r="P19">
            <v>55657.093386</v>
          </cell>
          <cell r="Q19">
            <v>54016.214564000002</v>
          </cell>
          <cell r="R19">
            <v>53272.440416999998</v>
          </cell>
        </row>
        <row r="20">
          <cell r="A20" t="str">
            <v>Turkey</v>
          </cell>
          <cell r="B20">
            <v>46288.321337000001</v>
          </cell>
          <cell r="C20">
            <v>36445.802583999997</v>
          </cell>
          <cell r="D20">
            <v>43062.174399000003</v>
          </cell>
          <cell r="E20">
            <v>48820.315443</v>
          </cell>
          <cell r="F20">
            <v>48822.541900999997</v>
          </cell>
          <cell r="G20">
            <v>50653.862158000004</v>
          </cell>
          <cell r="H20">
            <v>54373.757107999998</v>
          </cell>
          <cell r="K20" t="str">
            <v>Norway</v>
          </cell>
          <cell r="L20">
            <v>43718.960378999996</v>
          </cell>
          <cell r="M20">
            <v>37492.269834999999</v>
          </cell>
          <cell r="N20">
            <v>41933.553660999998</v>
          </cell>
          <cell r="O20">
            <v>46820.206774999999</v>
          </cell>
          <cell r="P20">
            <v>49928.475859999999</v>
          </cell>
          <cell r="Q20">
            <v>50079.601244999998</v>
          </cell>
          <cell r="R20">
            <v>50200.927094999999</v>
          </cell>
        </row>
        <row r="21">
          <cell r="A21" t="str">
            <v>Korea</v>
          </cell>
          <cell r="B21">
            <v>39740.308896000002</v>
          </cell>
          <cell r="C21">
            <v>32471.726676999999</v>
          </cell>
          <cell r="D21">
            <v>39534.216172</v>
          </cell>
          <cell r="E21">
            <v>36312.010684000001</v>
          </cell>
          <cell r="F21">
            <v>38018.620422</v>
          </cell>
          <cell r="G21">
            <v>35837.496314999997</v>
          </cell>
          <cell r="H21">
            <v>38796.337272999997</v>
          </cell>
          <cell r="K21" t="str">
            <v>Korea</v>
          </cell>
          <cell r="L21">
            <v>25494.843024999998</v>
          </cell>
          <cell r="M21">
            <v>21599.185560000002</v>
          </cell>
          <cell r="N21">
            <v>27961.302885000001</v>
          </cell>
          <cell r="O21">
            <v>32514.509378999999</v>
          </cell>
          <cell r="P21">
            <v>37812.315615</v>
          </cell>
          <cell r="Q21">
            <v>39910.331840999999</v>
          </cell>
          <cell r="R21">
            <v>43195.844596000003</v>
          </cell>
        </row>
        <row r="22">
          <cell r="A22" t="str">
            <v>India</v>
          </cell>
          <cell r="B22">
            <v>29632.415218999999</v>
          </cell>
          <cell r="C22">
            <v>25503.198168999999</v>
          </cell>
          <cell r="D22">
            <v>33463.750195000001</v>
          </cell>
          <cell r="E22">
            <v>39926.994415000001</v>
          </cell>
          <cell r="F22">
            <v>37527.650542000003</v>
          </cell>
          <cell r="G22">
            <v>36842.284957999997</v>
          </cell>
          <cell r="H22">
            <v>37120.103431000003</v>
          </cell>
          <cell r="K22" t="str">
            <v>Brazil</v>
          </cell>
          <cell r="L22">
            <v>26306.919211</v>
          </cell>
          <cell r="M22">
            <v>21583.290896999999</v>
          </cell>
          <cell r="N22">
            <v>31478.507055999999</v>
          </cell>
          <cell r="O22">
            <v>35773.844856000003</v>
          </cell>
          <cell r="P22">
            <v>39683.991134000004</v>
          </cell>
          <cell r="Q22">
            <v>39884.317167000001</v>
          </cell>
          <cell r="R22">
            <v>36965.197960999998</v>
          </cell>
        </row>
        <row r="23">
          <cell r="A23" t="str">
            <v>Brazil</v>
          </cell>
          <cell r="B23">
            <v>36029.077171999998</v>
          </cell>
          <cell r="C23">
            <v>26063.751456999998</v>
          </cell>
          <cell r="D23">
            <v>33356.234027999999</v>
          </cell>
          <cell r="E23">
            <v>39096.297749999998</v>
          </cell>
          <cell r="F23">
            <v>37428.710869000002</v>
          </cell>
          <cell r="G23">
            <v>33104.253987999997</v>
          </cell>
          <cell r="H23">
            <v>30995.500999</v>
          </cell>
          <cell r="K23" t="str">
            <v>India</v>
          </cell>
          <cell r="L23">
            <v>31356.076104</v>
          </cell>
          <cell r="M23">
            <v>27499.433544</v>
          </cell>
          <cell r="N23">
            <v>34890.648216000001</v>
          </cell>
          <cell r="O23">
            <v>40582.320626000001</v>
          </cell>
          <cell r="P23">
            <v>38541.409570000003</v>
          </cell>
          <cell r="Q23">
            <v>35822.784172</v>
          </cell>
          <cell r="R23">
            <v>35466.551089000001</v>
          </cell>
        </row>
        <row r="24">
          <cell r="A24" t="str">
            <v>Rest of the world</v>
          </cell>
          <cell r="B24">
            <v>566143.15678099985</v>
          </cell>
          <cell r="C24">
            <v>416790.892628</v>
          </cell>
          <cell r="D24">
            <v>528745.65077599999</v>
          </cell>
          <cell r="E24">
            <v>614785.23698300007</v>
          </cell>
          <cell r="F24">
            <v>649072.11785700009</v>
          </cell>
          <cell r="G24">
            <v>603783.29376100027</v>
          </cell>
          <cell r="H24">
            <v>595637.65661099972</v>
          </cell>
          <cell r="K24" t="str">
            <v>Rest of the world</v>
          </cell>
          <cell r="L24">
            <v>553452.95435899985</v>
          </cell>
          <cell r="M24">
            <v>464652.954165</v>
          </cell>
          <cell r="N24">
            <v>558207.22463100008</v>
          </cell>
          <cell r="O24">
            <v>624982.61549</v>
          </cell>
          <cell r="P24">
            <v>692748.35106999998</v>
          </cell>
          <cell r="Q24">
            <v>712996.28019499988</v>
          </cell>
          <cell r="R24">
            <v>689843.8359500001</v>
          </cell>
        </row>
      </sheetData>
      <sheetData sheetId="2" refreshError="1"/>
      <sheetData sheetId="3" refreshError="1"/>
      <sheetData sheetId="4">
        <row r="10">
          <cell r="B10" t="str">
            <v>2011 EMP</v>
          </cell>
          <cell r="C10" t="str">
            <v>2011 TUR</v>
          </cell>
          <cell r="D10" t="str">
            <v>2011 TUR/EMP</v>
          </cell>
          <cell r="E10" t="str">
            <v>2012 EMP</v>
          </cell>
          <cell r="F10" t="str">
            <v>2012 TUR</v>
          </cell>
          <cell r="G10" t="str">
            <v>2012 TUR/EMP</v>
          </cell>
          <cell r="J10" t="str">
            <v>2011 EMP</v>
          </cell>
          <cell r="K10" t="str">
            <v>2011 TUR</v>
          </cell>
          <cell r="L10" t="str">
            <v>2011 TUR/EMP</v>
          </cell>
          <cell r="M10" t="str">
            <v>2012 EMP</v>
          </cell>
          <cell r="N10" t="str">
            <v>2012 TUR</v>
          </cell>
          <cell r="O10" t="str">
            <v>2012 TUR/EMP</v>
          </cell>
        </row>
        <row r="11">
          <cell r="A11" t="str">
            <v>Intra EU</v>
          </cell>
          <cell r="B11">
            <v>3915170.5</v>
          </cell>
          <cell r="C11">
            <v>11710997</v>
          </cell>
          <cell r="D11">
            <v>2.9911844196823614</v>
          </cell>
          <cell r="E11">
            <v>4069467.5</v>
          </cell>
          <cell r="F11">
            <v>12038901</v>
          </cell>
          <cell r="G11">
            <v>2.9583479902468812</v>
          </cell>
          <cell r="I11" t="str">
            <v>Intra EU</v>
          </cell>
        </row>
        <row r="12">
          <cell r="A12" t="str">
            <v>Extra EU</v>
          </cell>
          <cell r="B12">
            <v>3007194.5</v>
          </cell>
          <cell r="C12">
            <v>7244985</v>
          </cell>
          <cell r="D12">
            <v>2.4092172953894404</v>
          </cell>
          <cell r="E12">
            <v>3243067.4</v>
          </cell>
          <cell r="F12">
            <v>7509202</v>
          </cell>
          <cell r="G12">
            <v>2.3154628238685389</v>
          </cell>
          <cell r="I12" t="str">
            <v>Extra EU</v>
          </cell>
          <cell r="J12">
            <v>3917584</v>
          </cell>
          <cell r="K12">
            <v>13585590</v>
          </cell>
          <cell r="L12">
            <v>3.4678490620749933</v>
          </cell>
          <cell r="M12">
            <v>4331148</v>
          </cell>
          <cell r="N12">
            <v>14678735</v>
          </cell>
          <cell r="O12">
            <v>3.389109538625787</v>
          </cell>
        </row>
        <row r="13">
          <cell r="A13" t="str">
            <v>M10*</v>
          </cell>
          <cell r="B13">
            <v>2524916.5</v>
          </cell>
          <cell r="C13">
            <v>5797313</v>
          </cell>
          <cell r="D13">
            <v>2.2960414730546534</v>
          </cell>
          <cell r="E13">
            <v>2654068.1000000006</v>
          </cell>
          <cell r="F13">
            <v>6048909</v>
          </cell>
          <cell r="G13">
            <v>2.2791084373456729</v>
          </cell>
          <cell r="I13" t="str">
            <v>M10* (1)</v>
          </cell>
          <cell r="J13">
            <v>2522400</v>
          </cell>
          <cell r="K13">
            <v>8074297</v>
          </cell>
          <cell r="L13">
            <v>3.2010375039644781</v>
          </cell>
          <cell r="M13">
            <v>2823536</v>
          </cell>
          <cell r="N13">
            <v>8593043</v>
          </cell>
          <cell r="O13">
            <v>3.0433622946546457</v>
          </cell>
        </row>
        <row r="14">
          <cell r="A14" t="str">
            <v>Brazil</v>
          </cell>
          <cell r="B14">
            <v>9161</v>
          </cell>
          <cell r="C14">
            <v>28438</v>
          </cell>
          <cell r="D14">
            <v>3.1042462613251827</v>
          </cell>
          <cell r="E14">
            <v>11368.4</v>
          </cell>
          <cell r="F14">
            <v>33811</v>
          </cell>
          <cell r="G14">
            <v>2.9741212483726822</v>
          </cell>
          <cell r="I14" t="str">
            <v>Brazil</v>
          </cell>
          <cell r="J14">
            <v>277270</v>
          </cell>
          <cell r="K14">
            <v>1211856</v>
          </cell>
          <cell r="L14">
            <v>4.3706711869297079</v>
          </cell>
          <cell r="M14">
            <v>275125</v>
          </cell>
          <cell r="N14">
            <v>1271206</v>
          </cell>
          <cell r="O14">
            <v>4.620467060427079</v>
          </cell>
        </row>
        <row r="15">
          <cell r="A15" t="str">
            <v>Switzerland</v>
          </cell>
          <cell r="B15">
            <v>410000</v>
          </cell>
          <cell r="C15">
            <v>1100000</v>
          </cell>
          <cell r="D15">
            <v>2.6829268292682928</v>
          </cell>
          <cell r="E15">
            <v>360000</v>
          </cell>
          <cell r="F15">
            <v>1200000</v>
          </cell>
          <cell r="G15">
            <v>3.3333333333333335</v>
          </cell>
          <cell r="I15" t="str">
            <v>Switzerland</v>
          </cell>
          <cell r="J15">
            <v>291242</v>
          </cell>
          <cell r="K15">
            <v>277892</v>
          </cell>
          <cell r="L15">
            <v>0.95416183105458696</v>
          </cell>
          <cell r="M15">
            <v>330069</v>
          </cell>
          <cell r="N15">
            <v>274692</v>
          </cell>
          <cell r="O15">
            <v>0.83222598911136758</v>
          </cell>
        </row>
        <row r="16">
          <cell r="A16" t="str">
            <v>China</v>
          </cell>
          <cell r="B16">
            <v>50545.1</v>
          </cell>
          <cell r="C16">
            <v>61768</v>
          </cell>
          <cell r="D16">
            <v>1.2220373488231302</v>
          </cell>
          <cell r="E16">
            <v>57870.5</v>
          </cell>
          <cell r="F16">
            <v>81421</v>
          </cell>
          <cell r="G16">
            <v>1.4069517284281283</v>
          </cell>
          <cell r="I16" t="str">
            <v>China</v>
          </cell>
          <cell r="J16">
            <v>243018</v>
          </cell>
          <cell r="K16">
            <v>1348679</v>
          </cell>
          <cell r="L16">
            <v>5.5497082520636329</v>
          </cell>
          <cell r="M16">
            <v>252152</v>
          </cell>
          <cell r="N16">
            <v>1445717</v>
          </cell>
          <cell r="O16">
            <v>5.7335139122434091</v>
          </cell>
        </row>
        <row r="17">
          <cell r="A17" t="str">
            <v>India</v>
          </cell>
          <cell r="B17">
            <v>45532.6</v>
          </cell>
          <cell r="C17">
            <v>132829</v>
          </cell>
          <cell r="D17">
            <v>2.9172285351594245</v>
          </cell>
          <cell r="E17">
            <v>49428.800000000003</v>
          </cell>
          <cell r="F17">
            <v>140477</v>
          </cell>
          <cell r="G17">
            <v>2.8420070889845594</v>
          </cell>
          <cell r="I17" t="str">
            <v>India</v>
          </cell>
          <cell r="J17">
            <v>58474</v>
          </cell>
          <cell r="K17">
            <v>750412</v>
          </cell>
          <cell r="L17">
            <v>12.833259226322809</v>
          </cell>
          <cell r="M17">
            <v>69651</v>
          </cell>
          <cell r="N17">
            <v>946470</v>
          </cell>
          <cell r="O17">
            <v>13.588749623120989</v>
          </cell>
        </row>
        <row r="18">
          <cell r="A18" t="str">
            <v>Japan</v>
          </cell>
          <cell r="B18">
            <v>309909.8</v>
          </cell>
          <cell r="C18">
            <v>516708</v>
          </cell>
          <cell r="D18">
            <v>1.6672851261883297</v>
          </cell>
          <cell r="E18">
            <v>318363.90000000002</v>
          </cell>
          <cell r="F18">
            <v>549780</v>
          </cell>
          <cell r="G18">
            <v>1.7268917738474745</v>
          </cell>
          <cell r="I18" t="str">
            <v>Japan</v>
          </cell>
          <cell r="J18">
            <v>94091</v>
          </cell>
          <cell r="K18">
            <v>180128</v>
          </cell>
          <cell r="L18">
            <v>1.9144020150705168</v>
          </cell>
          <cell r="M18">
            <v>99324</v>
          </cell>
          <cell r="N18">
            <v>171980</v>
          </cell>
          <cell r="O18">
            <v>1.7315049736216825</v>
          </cell>
        </row>
        <row r="19">
          <cell r="A19" t="str">
            <v>Korea</v>
          </cell>
          <cell r="B19">
            <v>68114.5</v>
          </cell>
          <cell r="C19">
            <v>95382</v>
          </cell>
          <cell r="D19">
            <v>1.4003185812125172</v>
          </cell>
          <cell r="E19">
            <v>91105.2</v>
          </cell>
          <cell r="F19">
            <v>95861</v>
          </cell>
          <cell r="G19">
            <v>1.0522011915895031</v>
          </cell>
          <cell r="I19" t="str">
            <v>Korea</v>
          </cell>
          <cell r="J19">
            <v>39423</v>
          </cell>
          <cell r="K19">
            <v>110318</v>
          </cell>
          <cell r="L19">
            <v>2.7983157040306419</v>
          </cell>
          <cell r="M19">
            <v>39423</v>
          </cell>
          <cell r="N19">
            <v>110318</v>
          </cell>
          <cell r="O19">
            <v>2.7983157040306419</v>
          </cell>
        </row>
        <row r="20">
          <cell r="A20" t="str">
            <v>Norway</v>
          </cell>
          <cell r="B20">
            <v>85804.6</v>
          </cell>
          <cell r="C20">
            <v>178550</v>
          </cell>
          <cell r="D20">
            <v>2.0808907680940183</v>
          </cell>
          <cell r="E20">
            <v>91896.8</v>
          </cell>
          <cell r="F20">
            <v>174102</v>
          </cell>
          <cell r="G20">
            <v>1.8945382211350124</v>
          </cell>
          <cell r="I20" t="str">
            <v>Norway</v>
          </cell>
          <cell r="J20">
            <v>80284</v>
          </cell>
          <cell r="K20">
            <v>173101</v>
          </cell>
          <cell r="L20">
            <v>2.1561083154800458</v>
          </cell>
          <cell r="M20">
            <v>84885</v>
          </cell>
          <cell r="N20">
            <v>173101</v>
          </cell>
          <cell r="O20">
            <v>2.0392413265005596</v>
          </cell>
        </row>
        <row r="21">
          <cell r="A21" t="str">
            <v>Russia</v>
          </cell>
          <cell r="B21">
            <v>43678.2</v>
          </cell>
          <cell r="C21">
            <v>54981</v>
          </cell>
          <cell r="D21">
            <v>1.258774400043958</v>
          </cell>
          <cell r="E21">
            <v>89892.6</v>
          </cell>
          <cell r="F21">
            <v>48506</v>
          </cell>
          <cell r="G21">
            <v>0.53959947759882343</v>
          </cell>
          <cell r="I21" t="str">
            <v>Russia</v>
          </cell>
          <cell r="J21">
            <v>108347</v>
          </cell>
          <cell r="K21">
            <v>578694</v>
          </cell>
          <cell r="L21">
            <v>5.3411169667826517</v>
          </cell>
          <cell r="M21">
            <v>128062</v>
          </cell>
          <cell r="N21">
            <v>611475</v>
          </cell>
          <cell r="O21">
            <v>4.7748356264934175</v>
          </cell>
        </row>
        <row r="22">
          <cell r="A22" t="str">
            <v>Turkey</v>
          </cell>
          <cell r="B22">
            <v>4705.8999999999996</v>
          </cell>
          <cell r="C22">
            <v>30045</v>
          </cell>
          <cell r="D22">
            <v>6.3845385579804077</v>
          </cell>
          <cell r="E22">
            <v>6133.1</v>
          </cell>
          <cell r="F22">
            <v>42046</v>
          </cell>
          <cell r="G22">
            <v>6.8555868973276155</v>
          </cell>
          <cell r="I22" t="str">
            <v>Turkey</v>
          </cell>
          <cell r="J22">
            <v>56034</v>
          </cell>
          <cell r="K22">
            <v>267413</v>
          </cell>
          <cell r="L22">
            <v>4.7723346539600957</v>
          </cell>
          <cell r="M22">
            <v>61479</v>
          </cell>
          <cell r="N22">
            <v>347275</v>
          </cell>
          <cell r="O22">
            <v>5.6486767839424843</v>
          </cell>
        </row>
        <row r="23">
          <cell r="A23" t="str">
            <v>USA</v>
          </cell>
          <cell r="B23">
            <v>1497464.8</v>
          </cell>
          <cell r="C23">
            <v>3598612</v>
          </cell>
          <cell r="D23">
            <v>2.403136287410562</v>
          </cell>
          <cell r="E23">
            <v>1578008.8</v>
          </cell>
          <cell r="F23">
            <v>3682905</v>
          </cell>
          <cell r="G23">
            <v>2.3338938287289652</v>
          </cell>
          <cell r="I23" t="str">
            <v>USA</v>
          </cell>
          <cell r="J23">
            <v>1274217</v>
          </cell>
          <cell r="K23">
            <v>3175804</v>
          </cell>
          <cell r="L23">
            <v>2.4923572672472587</v>
          </cell>
          <cell r="M23">
            <v>1483366</v>
          </cell>
          <cell r="N23">
            <v>3240809</v>
          </cell>
          <cell r="O23">
            <v>2.1847669422111604</v>
          </cell>
        </row>
        <row r="24">
          <cell r="A24" t="str">
            <v>Other</v>
          </cell>
          <cell r="B24">
            <v>482278</v>
          </cell>
          <cell r="C24">
            <v>1447672</v>
          </cell>
          <cell r="D24">
            <v>3.0017375870348637</v>
          </cell>
          <cell r="E24">
            <v>588999.29999999935</v>
          </cell>
          <cell r="F24">
            <v>1460293</v>
          </cell>
          <cell r="G24">
            <v>2.4792779889551677</v>
          </cell>
          <cell r="I24" t="str">
            <v>Other (1)</v>
          </cell>
          <cell r="J24">
            <v>1395184</v>
          </cell>
          <cell r="K24">
            <v>5511293</v>
          </cell>
          <cell r="L24">
            <v>3.9502266367733574</v>
          </cell>
          <cell r="M24">
            <v>1507612</v>
          </cell>
          <cell r="N24">
            <v>6085692</v>
          </cell>
          <cell r="O24">
            <v>4.0366433803923023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4 Industry, trade and servic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09AD7"/>
      </a:accent1>
      <a:accent2>
        <a:srgbClr val="98499C"/>
      </a:accent2>
      <a:accent3>
        <a:srgbClr val="1F5AA0"/>
      </a:accent3>
      <a:accent4>
        <a:srgbClr val="72B9A8"/>
      </a:accent4>
      <a:accent5>
        <a:srgbClr val="C3DFA5"/>
      </a:accent5>
      <a:accent6>
        <a:srgbClr val="B9CEF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02"/>
  <sheetViews>
    <sheetView showGridLines="0" topLeftCell="A88" zoomScaleNormal="100" workbookViewId="0">
      <selection activeCell="B39" sqref="B39"/>
    </sheetView>
  </sheetViews>
  <sheetFormatPr defaultColWidth="9.109375" defaultRowHeight="11.4" x14ac:dyDescent="0.2"/>
  <cols>
    <col min="1" max="1" width="10.5546875" style="19" customWidth="1"/>
    <col min="2" max="10" width="10.6640625" style="19" customWidth="1"/>
    <col min="11" max="11" width="8.6640625" style="38" customWidth="1"/>
    <col min="12" max="12" width="9.109375" style="19"/>
    <col min="13" max="13" width="9.6640625" style="19" customWidth="1"/>
    <col min="14" max="14" width="9.109375" style="19" customWidth="1"/>
    <col min="15" max="22" width="9.109375" style="19"/>
    <col min="23" max="23" width="10.44140625" style="19" customWidth="1"/>
    <col min="24" max="16384" width="9.109375" style="19"/>
  </cols>
  <sheetData>
    <row r="1" spans="1:23" ht="12" customHeight="1" x14ac:dyDescent="0.25">
      <c r="A1" s="1"/>
      <c r="B1" s="1"/>
      <c r="C1" s="2">
        <v>2008</v>
      </c>
      <c r="D1" s="3">
        <v>2009</v>
      </c>
      <c r="E1" s="3">
        <v>2010</v>
      </c>
      <c r="F1" s="3">
        <v>2011</v>
      </c>
      <c r="G1" s="3">
        <v>2012</v>
      </c>
      <c r="H1" s="3">
        <v>2013</v>
      </c>
      <c r="I1" s="3">
        <v>2014</v>
      </c>
      <c r="J1" s="86" t="s">
        <v>0</v>
      </c>
      <c r="K1" s="87" t="s">
        <v>47</v>
      </c>
    </row>
    <row r="2" spans="1:23" ht="12" x14ac:dyDescent="0.25">
      <c r="A2" s="27" t="s">
        <v>2</v>
      </c>
      <c r="B2" s="27" t="s">
        <v>22</v>
      </c>
      <c r="C2" s="28">
        <v>12993621</v>
      </c>
      <c r="D2" s="29">
        <v>12249585.5</v>
      </c>
      <c r="E2" s="29">
        <v>12794296.1</v>
      </c>
      <c r="F2" s="29">
        <v>13177263.300000001</v>
      </c>
      <c r="G2" s="29">
        <v>13428968.199999999</v>
      </c>
      <c r="H2" s="29">
        <v>13541722.800000001</v>
      </c>
      <c r="I2" s="29">
        <v>13944015.300000001</v>
      </c>
      <c r="J2" s="30"/>
      <c r="K2" s="68">
        <v>7.314314462458162</v>
      </c>
    </row>
    <row r="3" spans="1:23" ht="12" x14ac:dyDescent="0.25">
      <c r="A3" s="6"/>
      <c r="B3" s="6"/>
      <c r="C3" s="98"/>
      <c r="D3" s="98"/>
      <c r="E3" s="98"/>
      <c r="F3" s="98"/>
      <c r="G3" s="98"/>
      <c r="H3" s="98"/>
      <c r="I3" s="98"/>
      <c r="J3" s="226"/>
      <c r="K3" s="227"/>
    </row>
    <row r="4" spans="1:23" ht="12" x14ac:dyDescent="0.25">
      <c r="A4" s="92" t="s">
        <v>79</v>
      </c>
      <c r="G4" s="98"/>
      <c r="H4" s="98"/>
      <c r="I4" s="98"/>
      <c r="J4" s="226"/>
      <c r="K4" s="227"/>
    </row>
    <row r="6" spans="1:23" ht="12" x14ac:dyDescent="0.25">
      <c r="M6" s="92" t="s">
        <v>78</v>
      </c>
    </row>
    <row r="7" spans="1:23" ht="12" customHeight="1" x14ac:dyDescent="0.25">
      <c r="A7" s="3"/>
      <c r="B7" s="2"/>
      <c r="C7" s="3">
        <v>2008</v>
      </c>
      <c r="D7" s="3">
        <v>2009</v>
      </c>
      <c r="E7" s="3">
        <v>2010</v>
      </c>
      <c r="F7" s="3">
        <v>2011</v>
      </c>
      <c r="G7" s="3">
        <v>2012</v>
      </c>
      <c r="H7" s="3">
        <v>2013</v>
      </c>
      <c r="I7" s="3">
        <v>2014</v>
      </c>
      <c r="J7" s="118" t="s">
        <v>0</v>
      </c>
      <c r="K7" s="118" t="s">
        <v>47</v>
      </c>
      <c r="M7" s="4"/>
      <c r="N7" s="4"/>
      <c r="O7" s="4">
        <v>2008</v>
      </c>
      <c r="P7" s="4">
        <v>2009</v>
      </c>
      <c r="Q7" s="4">
        <v>2010</v>
      </c>
      <c r="R7" s="4">
        <v>2011</v>
      </c>
      <c r="S7" s="4">
        <v>2012</v>
      </c>
      <c r="T7" s="4">
        <v>2013</v>
      </c>
      <c r="U7" s="4">
        <v>2014</v>
      </c>
      <c r="V7" s="5" t="s">
        <v>0</v>
      </c>
      <c r="W7" s="34" t="s">
        <v>24</v>
      </c>
    </row>
    <row r="8" spans="1:23" x14ac:dyDescent="0.2">
      <c r="A8" s="181" t="s">
        <v>5</v>
      </c>
      <c r="B8" s="134" t="s">
        <v>6</v>
      </c>
      <c r="C8" s="119">
        <v>4250067.6017159997</v>
      </c>
      <c r="D8" s="119">
        <v>3383555.9611579999</v>
      </c>
      <c r="E8" s="119">
        <v>4013659.5727230003</v>
      </c>
      <c r="F8" s="119">
        <v>4481124.2867210004</v>
      </c>
      <c r="G8" s="119">
        <v>4570573.0725459997</v>
      </c>
      <c r="H8" s="119">
        <v>4460195.934874</v>
      </c>
      <c r="I8" s="119">
        <v>4542668.8841120005</v>
      </c>
      <c r="J8" s="120"/>
      <c r="K8" s="119">
        <v>6.8846265475368096</v>
      </c>
      <c r="M8" s="176" t="s">
        <v>5</v>
      </c>
      <c r="N8" s="7" t="s">
        <v>6</v>
      </c>
      <c r="O8" s="8">
        <f t="shared" ref="O8:O37" si="0">C8/C$2</f>
        <v>0.32708877700188421</v>
      </c>
      <c r="P8" s="9">
        <f t="shared" ref="P8:P37" si="1">D8/D$2</f>
        <v>0.27621799620550425</v>
      </c>
      <c r="Q8" s="9">
        <f t="shared" ref="Q8:Q37" si="2">E8/E$2</f>
        <v>0.3137069473265513</v>
      </c>
      <c r="R8" s="9">
        <f t="shared" ref="R8:R37" si="3">F8/F$2</f>
        <v>0.3400648666344096</v>
      </c>
      <c r="S8" s="9">
        <f t="shared" ref="S8:S37" si="4">G8/G$2</f>
        <v>0.34035176824277535</v>
      </c>
      <c r="T8" s="9">
        <f t="shared" ref="T8:T37" si="5">H8/H$2</f>
        <v>0.32936694988868032</v>
      </c>
      <c r="U8" s="9">
        <f t="shared" ref="U8:U37" si="6">I8/I$2</f>
        <v>0.32577910927220516</v>
      </c>
      <c r="V8" s="23"/>
      <c r="W8" s="46">
        <f>100*(U8-O8)</f>
        <v>-0.13096677296790538</v>
      </c>
    </row>
    <row r="9" spans="1:23" x14ac:dyDescent="0.2">
      <c r="A9" s="182"/>
      <c r="B9" s="135" t="s">
        <v>8</v>
      </c>
      <c r="C9" s="121">
        <v>4048727.4872629996</v>
      </c>
      <c r="D9" s="121">
        <v>3307947.7955649998</v>
      </c>
      <c r="E9" s="121">
        <v>3909661.9644900002</v>
      </c>
      <c r="F9" s="121">
        <v>4376568.5878609996</v>
      </c>
      <c r="G9" s="121">
        <v>4524098.5816319995</v>
      </c>
      <c r="H9" s="121">
        <v>4578684.9262680002</v>
      </c>
      <c r="I9" s="121">
        <v>4640085.4823190002</v>
      </c>
      <c r="J9" s="122"/>
      <c r="K9" s="121">
        <v>14.606021198422702</v>
      </c>
      <c r="M9" s="176"/>
      <c r="N9" s="7" t="s">
        <v>8</v>
      </c>
      <c r="O9" s="8">
        <f t="shared" si="0"/>
        <v>0.3115934724633726</v>
      </c>
      <c r="P9" s="9">
        <f t="shared" si="1"/>
        <v>0.27004569220444236</v>
      </c>
      <c r="Q9" s="9">
        <f t="shared" si="2"/>
        <v>0.3055785120128649</v>
      </c>
      <c r="R9" s="9">
        <f t="shared" si="3"/>
        <v>0.33213031326929615</v>
      </c>
      <c r="S9" s="9">
        <f t="shared" si="4"/>
        <v>0.33689100415264961</v>
      </c>
      <c r="T9" s="9">
        <f t="shared" si="5"/>
        <v>0.33811686990579959</v>
      </c>
      <c r="U9" s="9">
        <f t="shared" si="6"/>
        <v>0.33276537514405913</v>
      </c>
      <c r="V9" s="23"/>
      <c r="W9" s="46">
        <f t="shared" ref="W9:W37" si="7">100*(U9-O9)</f>
        <v>2.1171902680686525</v>
      </c>
    </row>
    <row r="10" spans="1:23" x14ac:dyDescent="0.2">
      <c r="A10" s="183" t="s">
        <v>48</v>
      </c>
      <c r="B10" s="136" t="s">
        <v>6</v>
      </c>
      <c r="C10" s="123">
        <v>2664836.87561</v>
      </c>
      <c r="D10" s="123">
        <v>2147919.7498039999</v>
      </c>
      <c r="E10" s="123">
        <v>2484272.432025</v>
      </c>
      <c r="F10" s="123">
        <v>2754425.8735500001</v>
      </c>
      <c r="G10" s="123">
        <v>2770897.9099099999</v>
      </c>
      <c r="H10" s="123">
        <v>2771986.3545670002</v>
      </c>
      <c r="I10" s="123">
        <v>2857666.2816010001</v>
      </c>
      <c r="J10" s="124"/>
      <c r="K10" s="123">
        <v>7.2360679092922</v>
      </c>
      <c r="M10" s="178" t="s">
        <v>48</v>
      </c>
      <c r="N10" s="10" t="s">
        <v>6</v>
      </c>
      <c r="O10" s="11">
        <f t="shared" si="0"/>
        <v>0.20508808711674753</v>
      </c>
      <c r="P10" s="12">
        <f t="shared" si="1"/>
        <v>0.17534632088604141</v>
      </c>
      <c r="Q10" s="12">
        <f t="shared" si="2"/>
        <v>0.19417030937911467</v>
      </c>
      <c r="R10" s="12">
        <f t="shared" si="3"/>
        <v>0.20902867392427379</v>
      </c>
      <c r="S10" s="12">
        <f t="shared" si="4"/>
        <v>0.20633736476567127</v>
      </c>
      <c r="T10" s="12">
        <f t="shared" si="5"/>
        <v>0.20469968227137245</v>
      </c>
      <c r="U10" s="12">
        <f t="shared" si="6"/>
        <v>0.2049385503471873</v>
      </c>
      <c r="V10" s="24"/>
      <c r="W10" s="47">
        <f t="shared" si="7"/>
        <v>-1.4953676956022677E-2</v>
      </c>
    </row>
    <row r="11" spans="1:23" x14ac:dyDescent="0.2">
      <c r="A11" s="184"/>
      <c r="B11" s="137" t="s">
        <v>8</v>
      </c>
      <c r="C11" s="127">
        <v>2739580.281095</v>
      </c>
      <c r="D11" s="127">
        <v>2213986.469081</v>
      </c>
      <c r="E11" s="127">
        <v>2556465.7627329999</v>
      </c>
      <c r="F11" s="127">
        <v>2822388.8767530001</v>
      </c>
      <c r="G11" s="127">
        <v>2839876.8144379999</v>
      </c>
      <c r="H11" s="127">
        <v>2842412.8905790001</v>
      </c>
      <c r="I11" s="127">
        <v>2937009.0535860001</v>
      </c>
      <c r="J11" s="128"/>
      <c r="K11" s="127">
        <v>7.2065335647725046</v>
      </c>
      <c r="M11" s="178"/>
      <c r="N11" s="10" t="s">
        <v>8</v>
      </c>
      <c r="O11" s="11">
        <f t="shared" si="0"/>
        <v>0.21084040246325486</v>
      </c>
      <c r="P11" s="12">
        <f t="shared" si="1"/>
        <v>0.18073970495417988</v>
      </c>
      <c r="Q11" s="12">
        <f t="shared" si="2"/>
        <v>0.19981292778842283</v>
      </c>
      <c r="R11" s="12">
        <f t="shared" si="3"/>
        <v>0.21418627013038435</v>
      </c>
      <c r="S11" s="12">
        <f t="shared" si="4"/>
        <v>0.21147393992920469</v>
      </c>
      <c r="T11" s="12">
        <f t="shared" si="5"/>
        <v>0.20990038952643456</v>
      </c>
      <c r="U11" s="12">
        <f t="shared" si="6"/>
        <v>0.21062864536486847</v>
      </c>
      <c r="V11" s="24"/>
      <c r="W11" s="47">
        <f t="shared" si="7"/>
        <v>-2.1175709838638923E-2</v>
      </c>
    </row>
    <row r="12" spans="1:23" x14ac:dyDescent="0.2">
      <c r="A12" s="179" t="s">
        <v>49</v>
      </c>
      <c r="B12" s="138" t="s">
        <v>6</v>
      </c>
      <c r="C12" s="129">
        <v>1585230.7261059999</v>
      </c>
      <c r="D12" s="129">
        <v>1235636.211354</v>
      </c>
      <c r="E12" s="129">
        <v>1529387.1406980001</v>
      </c>
      <c r="F12" s="129">
        <v>1726698.4131710001</v>
      </c>
      <c r="G12" s="129">
        <v>1799675.162636</v>
      </c>
      <c r="H12" s="129">
        <v>1688209.5803070001</v>
      </c>
      <c r="I12" s="129">
        <v>1685002.6025109999</v>
      </c>
      <c r="J12" s="124"/>
      <c r="K12" s="129">
        <v>6.2938394242510114</v>
      </c>
      <c r="M12" s="177" t="s">
        <v>49</v>
      </c>
      <c r="N12" s="7" t="s">
        <v>6</v>
      </c>
      <c r="O12" s="8">
        <f t="shared" si="0"/>
        <v>0.12200068988513671</v>
      </c>
      <c r="P12" s="9">
        <f t="shared" si="1"/>
        <v>0.10087167531946285</v>
      </c>
      <c r="Q12" s="9">
        <f t="shared" si="2"/>
        <v>0.1195366379474366</v>
      </c>
      <c r="R12" s="9">
        <f t="shared" si="3"/>
        <v>0.13103619271013581</v>
      </c>
      <c r="S12" s="9">
        <f t="shared" si="4"/>
        <v>0.13401440347710408</v>
      </c>
      <c r="T12" s="9">
        <f t="shared" si="5"/>
        <v>0.1246672676173079</v>
      </c>
      <c r="U12" s="9">
        <f t="shared" si="6"/>
        <v>0.1208405589250178</v>
      </c>
      <c r="V12" s="23"/>
      <c r="W12" s="46">
        <f t="shared" si="7"/>
        <v>-0.11601309601189103</v>
      </c>
    </row>
    <row r="13" spans="1:23" x14ac:dyDescent="0.2">
      <c r="A13" s="177"/>
      <c r="B13" s="139" t="s">
        <v>8</v>
      </c>
      <c r="C13" s="133">
        <v>1309147.2061679999</v>
      </c>
      <c r="D13" s="133">
        <v>1093961.3264840001</v>
      </c>
      <c r="E13" s="133">
        <v>1353196.2017570001</v>
      </c>
      <c r="F13" s="133">
        <v>1554179.711108</v>
      </c>
      <c r="G13" s="133">
        <v>1684221.7671940001</v>
      </c>
      <c r="H13" s="133">
        <v>1736272.035689</v>
      </c>
      <c r="I13" s="133">
        <v>1703076.4287330001</v>
      </c>
      <c r="J13" s="128"/>
      <c r="K13" s="133">
        <v>30.090521578399805</v>
      </c>
      <c r="M13" s="177"/>
      <c r="N13" s="7" t="s">
        <v>8</v>
      </c>
      <c r="O13" s="8">
        <f t="shared" si="0"/>
        <v>0.10075307000011774</v>
      </c>
      <c r="P13" s="9">
        <f t="shared" si="1"/>
        <v>8.9305987250262481E-2</v>
      </c>
      <c r="Q13" s="9">
        <f t="shared" si="2"/>
        <v>0.10576558422444202</v>
      </c>
      <c r="R13" s="9">
        <f t="shared" si="3"/>
        <v>0.11794404313891185</v>
      </c>
      <c r="S13" s="9">
        <f t="shared" si="4"/>
        <v>0.12541706422344498</v>
      </c>
      <c r="T13" s="9">
        <f t="shared" si="5"/>
        <v>0.12821648037936503</v>
      </c>
      <c r="U13" s="9">
        <f t="shared" si="6"/>
        <v>0.12213672977919064</v>
      </c>
      <c r="V13" s="23"/>
      <c r="W13" s="46">
        <f t="shared" si="7"/>
        <v>2.1383659779072901</v>
      </c>
    </row>
    <row r="14" spans="1:23" x14ac:dyDescent="0.2">
      <c r="A14" s="183" t="s">
        <v>41</v>
      </c>
      <c r="B14" s="136" t="s">
        <v>6</v>
      </c>
      <c r="C14" s="123">
        <v>1019087.569325</v>
      </c>
      <c r="D14" s="123">
        <v>818845.31872600003</v>
      </c>
      <c r="E14" s="123">
        <v>1000641.4899220001</v>
      </c>
      <c r="F14" s="123">
        <v>1111913.176188</v>
      </c>
      <c r="G14" s="123">
        <v>1150603.0447789999</v>
      </c>
      <c r="H14" s="123">
        <v>1084426.2865459998</v>
      </c>
      <c r="I14" s="123">
        <v>1089364.9459000002</v>
      </c>
      <c r="J14" s="124"/>
      <c r="K14" s="123">
        <v>6.8961077232596253</v>
      </c>
      <c r="M14" s="178" t="s">
        <v>41</v>
      </c>
      <c r="N14" s="10" t="s">
        <v>6</v>
      </c>
      <c r="O14" s="11">
        <f t="shared" si="0"/>
        <v>7.8429836403955455E-2</v>
      </c>
      <c r="P14" s="12">
        <f t="shared" si="1"/>
        <v>6.6846777691049228E-2</v>
      </c>
      <c r="Q14" s="12">
        <f t="shared" si="2"/>
        <v>7.8209968106178196E-2</v>
      </c>
      <c r="R14" s="12">
        <f t="shared" si="3"/>
        <v>8.4381191365281438E-2</v>
      </c>
      <c r="S14" s="12">
        <f t="shared" si="4"/>
        <v>8.5680673871802004E-2</v>
      </c>
      <c r="T14" s="12">
        <f t="shared" si="5"/>
        <v>8.0080378439440492E-2</v>
      </c>
      <c r="U14" s="12">
        <f t="shared" si="6"/>
        <v>7.8124193244394971E-2</v>
      </c>
      <c r="V14" s="24"/>
      <c r="W14" s="47">
        <f t="shared" si="7"/>
        <v>-3.0564315956048416E-2</v>
      </c>
    </row>
    <row r="15" spans="1:23" x14ac:dyDescent="0.2">
      <c r="A15" s="184"/>
      <c r="B15" s="137" t="s">
        <v>8</v>
      </c>
      <c r="C15" s="127">
        <v>755694.25180900004</v>
      </c>
      <c r="D15" s="127">
        <v>629308.37231900007</v>
      </c>
      <c r="E15" s="127">
        <v>794988.97712599998</v>
      </c>
      <c r="F15" s="127">
        <v>929197.09561800002</v>
      </c>
      <c r="G15" s="127">
        <v>991473.4161240001</v>
      </c>
      <c r="H15" s="127">
        <v>1023275.7554940002</v>
      </c>
      <c r="I15" s="127">
        <v>1013232.592783</v>
      </c>
      <c r="J15" s="128"/>
      <c r="K15" s="127">
        <v>34.079700931626533</v>
      </c>
      <c r="M15" s="178"/>
      <c r="N15" s="10" t="s">
        <v>8</v>
      </c>
      <c r="O15" s="11">
        <f t="shared" si="0"/>
        <v>5.8158865169993801E-2</v>
      </c>
      <c r="P15" s="12">
        <f t="shared" si="1"/>
        <v>5.1373850349385297E-2</v>
      </c>
      <c r="Q15" s="12">
        <f t="shared" si="2"/>
        <v>6.2136202797901482E-2</v>
      </c>
      <c r="R15" s="12">
        <f t="shared" si="3"/>
        <v>7.0515180160208218E-2</v>
      </c>
      <c r="S15" s="12">
        <f t="shared" si="4"/>
        <v>7.3830945263836434E-2</v>
      </c>
      <c r="T15" s="12">
        <f t="shared" si="5"/>
        <v>7.556466563427218E-2</v>
      </c>
      <c r="U15" s="12">
        <f t="shared" si="6"/>
        <v>7.2664334553835433E-2</v>
      </c>
      <c r="V15" s="24"/>
      <c r="W15" s="47">
        <f t="shared" si="7"/>
        <v>1.4505469383841632</v>
      </c>
    </row>
    <row r="16" spans="1:23" x14ac:dyDescent="0.2">
      <c r="A16" s="179" t="s">
        <v>9</v>
      </c>
      <c r="B16" s="138" t="s">
        <v>6</v>
      </c>
      <c r="C16" s="129">
        <v>249102.06091199999</v>
      </c>
      <c r="D16" s="129">
        <v>215274.09921700001</v>
      </c>
      <c r="E16" s="129">
        <v>283931.01474399999</v>
      </c>
      <c r="F16" s="129">
        <v>295055.12250200001</v>
      </c>
      <c r="G16" s="129">
        <v>292060.85935799999</v>
      </c>
      <c r="H16" s="129">
        <v>280092.37435400003</v>
      </c>
      <c r="I16" s="129">
        <v>302048.91764200001</v>
      </c>
      <c r="J16" s="124"/>
      <c r="K16" s="129">
        <v>21.255085781367544</v>
      </c>
      <c r="L16" s="59"/>
      <c r="M16" s="176" t="s">
        <v>9</v>
      </c>
      <c r="N16" s="7" t="s">
        <v>6</v>
      </c>
      <c r="O16" s="8">
        <f t="shared" si="0"/>
        <v>1.9171104106545819E-2</v>
      </c>
      <c r="P16" s="9">
        <f t="shared" si="1"/>
        <v>1.7573990500903074E-2</v>
      </c>
      <c r="Q16" s="9">
        <f t="shared" si="2"/>
        <v>2.2191999663349983E-2</v>
      </c>
      <c r="R16" s="9">
        <f t="shared" si="3"/>
        <v>2.2391229178975274E-2</v>
      </c>
      <c r="S16" s="9">
        <f t="shared" si="4"/>
        <v>2.1748570330071972E-2</v>
      </c>
      <c r="T16" s="9">
        <f t="shared" si="5"/>
        <v>2.0683658829141003E-2</v>
      </c>
      <c r="U16" s="9">
        <f t="shared" si="6"/>
        <v>2.1661545196525998E-2</v>
      </c>
      <c r="V16" s="23"/>
      <c r="W16" s="46">
        <f t="shared" si="7"/>
        <v>0.2490441089980179</v>
      </c>
    </row>
    <row r="17" spans="1:23" x14ac:dyDescent="0.2">
      <c r="A17" s="177"/>
      <c r="B17" s="139" t="s">
        <v>8</v>
      </c>
      <c r="C17" s="133">
        <v>78300.529490999994</v>
      </c>
      <c r="D17" s="133">
        <v>82420.968953999996</v>
      </c>
      <c r="E17" s="133">
        <v>113453.78439</v>
      </c>
      <c r="F17" s="133">
        <v>136414.75841800001</v>
      </c>
      <c r="G17" s="133">
        <v>144206.054967</v>
      </c>
      <c r="H17" s="133">
        <v>148153.341109</v>
      </c>
      <c r="I17" s="133">
        <v>164777.40569499999</v>
      </c>
      <c r="J17" s="128"/>
      <c r="K17" s="133">
        <v>110.44226235269561</v>
      </c>
      <c r="L17" s="59"/>
      <c r="M17" s="176"/>
      <c r="N17" s="7" t="s">
        <v>8</v>
      </c>
      <c r="O17" s="8">
        <f t="shared" si="0"/>
        <v>6.0260746016064341E-3</v>
      </c>
      <c r="P17" s="9">
        <f t="shared" si="1"/>
        <v>6.7284700330472406E-3</v>
      </c>
      <c r="Q17" s="9">
        <f t="shared" si="2"/>
        <v>8.8675284285471556E-3</v>
      </c>
      <c r="R17" s="9">
        <f t="shared" si="3"/>
        <v>1.035228296743528E-2</v>
      </c>
      <c r="S17" s="9">
        <f t="shared" si="4"/>
        <v>1.0738431487759425E-2</v>
      </c>
      <c r="T17" s="9">
        <f t="shared" si="5"/>
        <v>1.0940509069422098E-2</v>
      </c>
      <c r="U17" s="9">
        <f t="shared" si="6"/>
        <v>1.1817070058364035E-2</v>
      </c>
      <c r="V17" s="23"/>
      <c r="W17" s="46">
        <f t="shared" si="7"/>
        <v>0.57909954567576005</v>
      </c>
    </row>
    <row r="18" spans="1:23" x14ac:dyDescent="0.2">
      <c r="A18" s="185" t="s">
        <v>10</v>
      </c>
      <c r="B18" s="136" t="s">
        <v>6</v>
      </c>
      <c r="C18" s="123">
        <v>182780.25582600001</v>
      </c>
      <c r="D18" s="123">
        <v>155250.46294600001</v>
      </c>
      <c r="E18" s="123">
        <v>173398.13818800001</v>
      </c>
      <c r="F18" s="123">
        <v>191973.71187100001</v>
      </c>
      <c r="G18" s="123">
        <v>206530.66246600001</v>
      </c>
      <c r="H18" s="123">
        <v>196153.03540699999</v>
      </c>
      <c r="I18" s="123">
        <v>206126.530134</v>
      </c>
      <c r="J18" s="124"/>
      <c r="K18" s="123">
        <v>12.772864444518984</v>
      </c>
      <c r="M18" s="188" t="s">
        <v>10</v>
      </c>
      <c r="N18" s="10" t="s">
        <v>6</v>
      </c>
      <c r="O18" s="11">
        <f t="shared" si="0"/>
        <v>1.4066922209444157E-2</v>
      </c>
      <c r="P18" s="12">
        <f t="shared" si="1"/>
        <v>1.2673936023876075E-2</v>
      </c>
      <c r="Q18" s="12">
        <f t="shared" si="2"/>
        <v>1.3552768892694302E-2</v>
      </c>
      <c r="R18" s="12">
        <f t="shared" si="3"/>
        <v>1.4568557028909029E-2</v>
      </c>
      <c r="S18" s="12">
        <f t="shared" si="4"/>
        <v>1.5379488534793017E-2</v>
      </c>
      <c r="T18" s="12">
        <f t="shared" si="5"/>
        <v>1.4485087186026285E-2</v>
      </c>
      <c r="U18" s="12">
        <f t="shared" si="6"/>
        <v>1.478243717460637E-2</v>
      </c>
      <c r="V18" s="24"/>
      <c r="W18" s="47">
        <f t="shared" si="7"/>
        <v>7.155149651622128E-2</v>
      </c>
    </row>
    <row r="19" spans="1:23" x14ac:dyDescent="0.2">
      <c r="A19" s="186"/>
      <c r="B19" s="137" t="s">
        <v>8</v>
      </c>
      <c r="C19" s="127">
        <v>248057.161204</v>
      </c>
      <c r="D19" s="127">
        <v>203756.09448299999</v>
      </c>
      <c r="E19" s="127">
        <v>242671.95121500001</v>
      </c>
      <c r="F19" s="127">
        <v>264055.23141900002</v>
      </c>
      <c r="G19" s="127">
        <v>293219.03464600001</v>
      </c>
      <c r="H19" s="127">
        <v>289249.41590099997</v>
      </c>
      <c r="I19" s="127">
        <v>311035.08894699998</v>
      </c>
      <c r="J19" s="128"/>
      <c r="K19" s="127">
        <v>25.388473945812628</v>
      </c>
      <c r="M19" s="188"/>
      <c r="N19" s="10" t="s">
        <v>8</v>
      </c>
      <c r="O19" s="11">
        <f t="shared" si="0"/>
        <v>1.9090687746241022E-2</v>
      </c>
      <c r="P19" s="12">
        <f t="shared" si="1"/>
        <v>1.6633713400588127E-2</v>
      </c>
      <c r="Q19" s="12">
        <f t="shared" si="2"/>
        <v>1.8967198298232291E-2</v>
      </c>
      <c r="R19" s="12">
        <f t="shared" si="3"/>
        <v>2.0038700404430714E-2</v>
      </c>
      <c r="S19" s="12">
        <f t="shared" si="4"/>
        <v>2.1834814877735732E-2</v>
      </c>
      <c r="T19" s="12">
        <f t="shared" si="5"/>
        <v>2.1359868324951976E-2</v>
      </c>
      <c r="U19" s="12">
        <f t="shared" si="6"/>
        <v>2.2305991657008577E-2</v>
      </c>
      <c r="V19" s="24"/>
      <c r="W19" s="47">
        <f t="shared" si="7"/>
        <v>0.32153039107675541</v>
      </c>
    </row>
    <row r="20" spans="1:23" x14ac:dyDescent="0.2">
      <c r="A20" s="179" t="s">
        <v>11</v>
      </c>
      <c r="B20" s="138" t="s">
        <v>6</v>
      </c>
      <c r="C20" s="129">
        <v>180446.093681</v>
      </c>
      <c r="D20" s="129">
        <v>119569.04187099999</v>
      </c>
      <c r="E20" s="129">
        <v>162075.18127500001</v>
      </c>
      <c r="F20" s="129">
        <v>201327.22849400001</v>
      </c>
      <c r="G20" s="129">
        <v>215124.37651900001</v>
      </c>
      <c r="H20" s="129">
        <v>206967.03056399999</v>
      </c>
      <c r="I20" s="129">
        <v>181268.56049100001</v>
      </c>
      <c r="J20" s="124"/>
      <c r="K20" s="129">
        <v>0.45579640613002309</v>
      </c>
      <c r="M20" s="176" t="s">
        <v>11</v>
      </c>
      <c r="N20" s="7" t="s">
        <v>6</v>
      </c>
      <c r="O20" s="8">
        <f t="shared" si="0"/>
        <v>1.3887283127697814E-2</v>
      </c>
      <c r="P20" s="9">
        <f t="shared" si="1"/>
        <v>9.7610683945999633E-3</v>
      </c>
      <c r="Q20" s="9">
        <f t="shared" si="2"/>
        <v>1.2667768512485812E-2</v>
      </c>
      <c r="R20" s="9">
        <f t="shared" si="3"/>
        <v>1.5278379426022398E-2</v>
      </c>
      <c r="S20" s="9">
        <f t="shared" si="4"/>
        <v>1.6019427056130794E-2</v>
      </c>
      <c r="T20" s="9">
        <f t="shared" si="5"/>
        <v>1.5283655825830371E-2</v>
      </c>
      <c r="U20" s="9">
        <f t="shared" si="6"/>
        <v>1.2999739070208852E-2</v>
      </c>
      <c r="V20" s="23"/>
      <c r="W20" s="46">
        <f t="shared" si="7"/>
        <v>-8.8754405748896203E-2</v>
      </c>
    </row>
    <row r="21" spans="1:23" x14ac:dyDescent="0.2">
      <c r="A21" s="180"/>
      <c r="B21" s="139" t="s">
        <v>8</v>
      </c>
      <c r="C21" s="133">
        <v>104970.02035999999</v>
      </c>
      <c r="D21" s="133">
        <v>65696.955348999996</v>
      </c>
      <c r="E21" s="133">
        <v>86308.077667999998</v>
      </c>
      <c r="F21" s="133">
        <v>108587.414865</v>
      </c>
      <c r="G21" s="133">
        <v>123441.168047</v>
      </c>
      <c r="H21" s="133">
        <v>119450.84994099999</v>
      </c>
      <c r="I21" s="133">
        <v>103314.550669</v>
      </c>
      <c r="J21" s="128"/>
      <c r="K21" s="133">
        <v>-1.5770880917451231</v>
      </c>
      <c r="M21" s="176"/>
      <c r="N21" s="7" t="s">
        <v>8</v>
      </c>
      <c r="O21" s="8">
        <f t="shared" si="0"/>
        <v>8.0785810483467238E-3</v>
      </c>
      <c r="P21" s="9">
        <f t="shared" si="1"/>
        <v>5.3631982362995056E-3</v>
      </c>
      <c r="Q21" s="9">
        <f t="shared" si="2"/>
        <v>6.7458246232084624E-3</v>
      </c>
      <c r="R21" s="9">
        <f t="shared" si="3"/>
        <v>8.2405134050102802E-3</v>
      </c>
      <c r="S21" s="9">
        <f t="shared" si="4"/>
        <v>9.1921558088878339E-3</v>
      </c>
      <c r="T21" s="9">
        <f t="shared" si="5"/>
        <v>8.8209492769265648E-3</v>
      </c>
      <c r="U21" s="9">
        <f t="shared" si="6"/>
        <v>7.40923962332428E-3</v>
      </c>
      <c r="V21" s="23"/>
      <c r="W21" s="46">
        <f t="shared" si="7"/>
        <v>-6.6934142502244387E-2</v>
      </c>
    </row>
    <row r="22" spans="1:23" x14ac:dyDescent="0.2">
      <c r="A22" s="185" t="s">
        <v>12</v>
      </c>
      <c r="B22" s="136" t="s">
        <v>6</v>
      </c>
      <c r="C22" s="123">
        <v>82649.860268999997</v>
      </c>
      <c r="D22" s="123">
        <v>80908.760330999998</v>
      </c>
      <c r="E22" s="123">
        <v>85492.908830999993</v>
      </c>
      <c r="F22" s="123">
        <v>93493.285533999995</v>
      </c>
      <c r="G22" s="123">
        <v>105930.100856</v>
      </c>
      <c r="H22" s="123">
        <v>94567.644813000006</v>
      </c>
      <c r="I22" s="123">
        <v>96632.802674000006</v>
      </c>
      <c r="J22" s="124"/>
      <c r="K22" s="123">
        <v>16.918289225764944</v>
      </c>
      <c r="M22" s="188" t="s">
        <v>12</v>
      </c>
      <c r="N22" s="10" t="s">
        <v>6</v>
      </c>
      <c r="O22" s="11">
        <f t="shared" si="0"/>
        <v>6.3608027561370302E-3</v>
      </c>
      <c r="P22" s="12">
        <f t="shared" si="1"/>
        <v>6.6050202540322688E-3</v>
      </c>
      <c r="Q22" s="12">
        <f t="shared" si="2"/>
        <v>6.6821111660062323E-3</v>
      </c>
      <c r="R22" s="12">
        <f t="shared" si="3"/>
        <v>7.0950457166625786E-3</v>
      </c>
      <c r="S22" s="12">
        <f t="shared" si="4"/>
        <v>7.8881786953669316E-3</v>
      </c>
      <c r="T22" s="12">
        <f t="shared" si="5"/>
        <v>6.9834278998090263E-3</v>
      </c>
      <c r="U22" s="12">
        <f t="shared" si="6"/>
        <v>6.930055697371474E-3</v>
      </c>
      <c r="V22" s="24"/>
      <c r="W22" s="47">
        <f t="shared" si="7"/>
        <v>5.6925294123444381E-2</v>
      </c>
    </row>
    <row r="23" spans="1:23" x14ac:dyDescent="0.2">
      <c r="A23" s="196"/>
      <c r="B23" s="137" t="s">
        <v>8</v>
      </c>
      <c r="C23" s="127">
        <v>100623.247387</v>
      </c>
      <c r="D23" s="127">
        <v>88796.588493999996</v>
      </c>
      <c r="E23" s="127">
        <v>110475.65066699999</v>
      </c>
      <c r="F23" s="127">
        <v>142097.937611</v>
      </c>
      <c r="G23" s="127">
        <v>133574.317259</v>
      </c>
      <c r="H23" s="127">
        <v>169142.54248400001</v>
      </c>
      <c r="I23" s="127">
        <v>140365.34878100001</v>
      </c>
      <c r="J23" s="128"/>
      <c r="K23" s="127">
        <v>39.495943955327448</v>
      </c>
      <c r="M23" s="188"/>
      <c r="N23" s="10" t="s">
        <v>8</v>
      </c>
      <c r="O23" s="11">
        <f t="shared" si="0"/>
        <v>7.7440497446400807E-3</v>
      </c>
      <c r="P23" s="12">
        <f t="shared" si="1"/>
        <v>7.2489463822265655E-3</v>
      </c>
      <c r="Q23" s="12">
        <f t="shared" si="2"/>
        <v>8.6347580049362781E-3</v>
      </c>
      <c r="R23" s="12">
        <f t="shared" si="3"/>
        <v>1.078356972733481E-2</v>
      </c>
      <c r="S23" s="12">
        <f t="shared" si="4"/>
        <v>9.9467297315515291E-3</v>
      </c>
      <c r="T23" s="12">
        <f t="shared" si="5"/>
        <v>1.2490474438304113E-2</v>
      </c>
      <c r="U23" s="12">
        <f t="shared" si="6"/>
        <v>1.0066350743390249E-2</v>
      </c>
      <c r="V23" s="24"/>
      <c r="W23" s="47">
        <f t="shared" si="7"/>
        <v>0.23223009987501678</v>
      </c>
    </row>
    <row r="24" spans="1:23" x14ac:dyDescent="0.2">
      <c r="A24" s="179" t="s">
        <v>13</v>
      </c>
      <c r="B24" s="138" t="s">
        <v>6</v>
      </c>
      <c r="C24" s="129">
        <v>95944.709031000006</v>
      </c>
      <c r="D24" s="129">
        <v>68918.347618</v>
      </c>
      <c r="E24" s="129">
        <v>79026.038041000007</v>
      </c>
      <c r="F24" s="129">
        <v>95324.831502999994</v>
      </c>
      <c r="G24" s="129">
        <v>104161.073024</v>
      </c>
      <c r="H24" s="129">
        <v>93604.128528000001</v>
      </c>
      <c r="I24" s="129">
        <v>86791.724117000005</v>
      </c>
      <c r="J24" s="124"/>
      <c r="K24" s="129">
        <v>-9.5398537412236522</v>
      </c>
      <c r="M24" s="176" t="s">
        <v>13</v>
      </c>
      <c r="N24" s="7" t="s">
        <v>6</v>
      </c>
      <c r="O24" s="8">
        <f t="shared" si="0"/>
        <v>7.3839854980378454E-3</v>
      </c>
      <c r="P24" s="9">
        <f t="shared" si="1"/>
        <v>5.6261779321430914E-3</v>
      </c>
      <c r="Q24" s="9">
        <f t="shared" si="2"/>
        <v>6.1766616485450891E-3</v>
      </c>
      <c r="R24" s="9">
        <f t="shared" si="3"/>
        <v>7.2340386112646005E-3</v>
      </c>
      <c r="S24" s="9">
        <f t="shared" si="4"/>
        <v>7.756446472484759E-3</v>
      </c>
      <c r="T24" s="9">
        <f t="shared" si="5"/>
        <v>6.912276222933761E-3</v>
      </c>
      <c r="U24" s="9">
        <f t="shared" si="6"/>
        <v>6.2242992602711787E-3</v>
      </c>
      <c r="V24" s="23"/>
      <c r="W24" s="46">
        <f t="shared" si="7"/>
        <v>-0.11596862377666667</v>
      </c>
    </row>
    <row r="25" spans="1:23" x14ac:dyDescent="0.2">
      <c r="A25" s="180"/>
      <c r="B25" s="139" t="s">
        <v>8</v>
      </c>
      <c r="C25" s="133">
        <v>43718.960378999996</v>
      </c>
      <c r="D25" s="133">
        <v>37492.269834999999</v>
      </c>
      <c r="E25" s="133">
        <v>41933.553660999998</v>
      </c>
      <c r="F25" s="133">
        <v>46820.206774999999</v>
      </c>
      <c r="G25" s="133">
        <v>49928.475859999999</v>
      </c>
      <c r="H25" s="133">
        <v>50079.601244999998</v>
      </c>
      <c r="I25" s="133">
        <v>50200.927094999999</v>
      </c>
      <c r="J25" s="128"/>
      <c r="K25" s="133">
        <v>14.826442943308313</v>
      </c>
      <c r="M25" s="176"/>
      <c r="N25" s="7" t="s">
        <v>8</v>
      </c>
      <c r="O25" s="8">
        <f t="shared" si="0"/>
        <v>3.3646479591023931E-3</v>
      </c>
      <c r="P25" s="9">
        <f t="shared" si="1"/>
        <v>3.0606970199114083E-3</v>
      </c>
      <c r="Q25" s="9">
        <f t="shared" si="2"/>
        <v>3.2775193987420689E-3</v>
      </c>
      <c r="R25" s="9">
        <f t="shared" si="3"/>
        <v>3.5531055052227725E-3</v>
      </c>
      <c r="S25" s="9">
        <f t="shared" si="4"/>
        <v>3.7179681354819203E-3</v>
      </c>
      <c r="T25" s="9">
        <f t="shared" si="5"/>
        <v>3.6981706083217118E-3</v>
      </c>
      <c r="U25" s="9">
        <f t="shared" si="6"/>
        <v>3.6001772814319845E-3</v>
      </c>
      <c r="V25" s="23"/>
      <c r="W25" s="46">
        <f t="shared" si="7"/>
        <v>2.3552932232959137E-2</v>
      </c>
    </row>
    <row r="26" spans="1:23" x14ac:dyDescent="0.2">
      <c r="A26" s="185" t="s">
        <v>15</v>
      </c>
      <c r="B26" s="136" t="s">
        <v>6</v>
      </c>
      <c r="C26" s="123">
        <v>76474.466981999998</v>
      </c>
      <c r="D26" s="123">
        <v>58440.127855999999</v>
      </c>
      <c r="E26" s="123">
        <v>67301.834048999997</v>
      </c>
      <c r="F26" s="123">
        <v>70583.377991999994</v>
      </c>
      <c r="G26" s="123">
        <v>64998.448821999998</v>
      </c>
      <c r="H26" s="123">
        <v>56604.175460999999</v>
      </c>
      <c r="I26" s="123">
        <v>55210.712031000003</v>
      </c>
      <c r="J26" s="124"/>
      <c r="K26" s="123">
        <v>-27.80503845290599</v>
      </c>
      <c r="M26" s="188" t="s">
        <v>15</v>
      </c>
      <c r="N26" s="10" t="s">
        <v>6</v>
      </c>
      <c r="O26" s="11">
        <f t="shared" si="0"/>
        <v>5.8855392951664516E-3</v>
      </c>
      <c r="P26" s="12">
        <f t="shared" si="1"/>
        <v>4.7707841098786567E-3</v>
      </c>
      <c r="Q26" s="12">
        <f t="shared" si="2"/>
        <v>5.260299865109422E-3</v>
      </c>
      <c r="R26" s="12">
        <f t="shared" si="3"/>
        <v>5.3564519722391823E-3</v>
      </c>
      <c r="S26" s="12">
        <f t="shared" si="4"/>
        <v>4.8401670071718545E-3</v>
      </c>
      <c r="T26" s="12">
        <f t="shared" si="5"/>
        <v>4.1799833224322094E-3</v>
      </c>
      <c r="U26" s="12">
        <f t="shared" si="6"/>
        <v>3.9594557839448151E-3</v>
      </c>
      <c r="V26" s="24"/>
      <c r="W26" s="47">
        <f t="shared" si="7"/>
        <v>-0.19260835112216365</v>
      </c>
    </row>
    <row r="27" spans="1:23" x14ac:dyDescent="0.2">
      <c r="A27" s="196"/>
      <c r="B27" s="137" t="s">
        <v>8</v>
      </c>
      <c r="C27" s="127">
        <v>42390.436890999998</v>
      </c>
      <c r="D27" s="127">
        <v>35977.747926999997</v>
      </c>
      <c r="E27" s="127">
        <v>43984.129187999999</v>
      </c>
      <c r="F27" s="127">
        <v>49075.391108000003</v>
      </c>
      <c r="G27" s="127">
        <v>55657.093386</v>
      </c>
      <c r="H27" s="127">
        <v>54016.214564000002</v>
      </c>
      <c r="I27" s="127">
        <v>53272.440416999998</v>
      </c>
      <c r="J27" s="128"/>
      <c r="K27" s="127">
        <v>25.670892597736781</v>
      </c>
      <c r="M27" s="188"/>
      <c r="N27" s="10" t="s">
        <v>8</v>
      </c>
      <c r="O27" s="11">
        <f t="shared" si="0"/>
        <v>3.2624036741567262E-3</v>
      </c>
      <c r="P27" s="12">
        <f t="shared" si="1"/>
        <v>2.9370583949146684E-3</v>
      </c>
      <c r="Q27" s="12">
        <f t="shared" si="2"/>
        <v>3.4377920320290225E-3</v>
      </c>
      <c r="R27" s="12">
        <f t="shared" si="3"/>
        <v>3.724247591531392E-3</v>
      </c>
      <c r="S27" s="12">
        <f t="shared" si="4"/>
        <v>4.1445547086782141E-3</v>
      </c>
      <c r="T27" s="12">
        <f t="shared" si="5"/>
        <v>3.9888731560802585E-3</v>
      </c>
      <c r="U27" s="12">
        <f t="shared" si="6"/>
        <v>3.8204519480841358E-3</v>
      </c>
      <c r="V27" s="24"/>
      <c r="W27" s="47">
        <f t="shared" si="7"/>
        <v>5.5804827392740966E-2</v>
      </c>
    </row>
    <row r="28" spans="1:23" x14ac:dyDescent="0.2">
      <c r="A28" s="179" t="s">
        <v>14</v>
      </c>
      <c r="B28" s="138" t="s">
        <v>6</v>
      </c>
      <c r="C28" s="129">
        <v>46288.321337000001</v>
      </c>
      <c r="D28" s="129">
        <v>36445.802583999997</v>
      </c>
      <c r="E28" s="129">
        <v>43062.174399000003</v>
      </c>
      <c r="F28" s="129">
        <v>48820.315443</v>
      </c>
      <c r="G28" s="129">
        <v>48822.541900999997</v>
      </c>
      <c r="H28" s="129">
        <v>50653.862158000004</v>
      </c>
      <c r="I28" s="129">
        <v>54373.757107999998</v>
      </c>
      <c r="J28" s="124"/>
      <c r="K28" s="129">
        <v>17.467550210201733</v>
      </c>
      <c r="M28" s="176" t="s">
        <v>14</v>
      </c>
      <c r="N28" s="7" t="s">
        <v>6</v>
      </c>
      <c r="O28" s="8">
        <f t="shared" si="0"/>
        <v>3.5623881393031243E-3</v>
      </c>
      <c r="P28" s="9">
        <f t="shared" si="1"/>
        <v>2.9752682312393342E-3</v>
      </c>
      <c r="Q28" s="9">
        <f t="shared" si="2"/>
        <v>3.3657322030400724E-3</v>
      </c>
      <c r="R28" s="9">
        <f t="shared" si="3"/>
        <v>3.7048903350819437E-3</v>
      </c>
      <c r="S28" s="9">
        <f t="shared" si="4"/>
        <v>3.6356137846093044E-3</v>
      </c>
      <c r="T28" s="9">
        <f t="shared" si="5"/>
        <v>3.7405773922650374E-3</v>
      </c>
      <c r="U28" s="9">
        <f t="shared" si="6"/>
        <v>3.899433264964934E-3</v>
      </c>
      <c r="V28" s="23"/>
      <c r="W28" s="46">
        <f t="shared" si="7"/>
        <v>3.3704512566180976E-2</v>
      </c>
    </row>
    <row r="29" spans="1:23" x14ac:dyDescent="0.2">
      <c r="A29" s="180"/>
      <c r="B29" s="139" t="s">
        <v>8</v>
      </c>
      <c r="C29" s="133">
        <v>54476.057757000002</v>
      </c>
      <c r="D29" s="133">
        <v>44485.837275999998</v>
      </c>
      <c r="E29" s="133">
        <v>61831.372179999998</v>
      </c>
      <c r="F29" s="133">
        <v>73275.480561000004</v>
      </c>
      <c r="G29" s="133">
        <v>75409.555640000006</v>
      </c>
      <c r="H29" s="133">
        <v>77566.357069999998</v>
      </c>
      <c r="I29" s="133">
        <v>74639.237533000007</v>
      </c>
      <c r="J29" s="128"/>
      <c r="K29" s="133">
        <v>37.012920182186086</v>
      </c>
      <c r="M29" s="176"/>
      <c r="N29" s="7" t="s">
        <v>8</v>
      </c>
      <c r="O29" s="8">
        <f t="shared" si="0"/>
        <v>4.1925232202016669E-3</v>
      </c>
      <c r="P29" s="9">
        <f t="shared" si="1"/>
        <v>3.6316198026455668E-3</v>
      </c>
      <c r="Q29" s="9">
        <f t="shared" si="2"/>
        <v>4.8327294988897438E-3</v>
      </c>
      <c r="R29" s="9">
        <f t="shared" si="3"/>
        <v>5.5607510370533466E-3</v>
      </c>
      <c r="S29" s="9">
        <f t="shared" si="4"/>
        <v>5.6154392889246705E-3</v>
      </c>
      <c r="T29" s="9">
        <f t="shared" si="5"/>
        <v>5.7279533937882703E-3</v>
      </c>
      <c r="U29" s="9">
        <f t="shared" si="6"/>
        <v>5.352779377185566E-3</v>
      </c>
      <c r="V29" s="23"/>
      <c r="W29" s="46">
        <f t="shared" si="7"/>
        <v>0.11602561569838991</v>
      </c>
    </row>
    <row r="30" spans="1:23" x14ac:dyDescent="0.2">
      <c r="A30" s="185" t="s">
        <v>16</v>
      </c>
      <c r="B30" s="136" t="s">
        <v>6</v>
      </c>
      <c r="C30" s="123">
        <v>39740.308896000002</v>
      </c>
      <c r="D30" s="123">
        <v>32471.726676999999</v>
      </c>
      <c r="E30" s="123">
        <v>39534.216172</v>
      </c>
      <c r="F30" s="123">
        <v>36312.010684000001</v>
      </c>
      <c r="G30" s="123">
        <v>38018.620422</v>
      </c>
      <c r="H30" s="123">
        <v>35837.496314999997</v>
      </c>
      <c r="I30" s="123">
        <v>38796.337272999997</v>
      </c>
      <c r="J30" s="124"/>
      <c r="K30" s="123">
        <v>-2.3753504922932764</v>
      </c>
      <c r="M30" s="188" t="s">
        <v>16</v>
      </c>
      <c r="N30" s="10" t="s">
        <v>6</v>
      </c>
      <c r="O30" s="11">
        <f t="shared" si="0"/>
        <v>3.058447594862125E-3</v>
      </c>
      <c r="P30" s="12">
        <f t="shared" si="1"/>
        <v>2.650842893990168E-3</v>
      </c>
      <c r="Q30" s="12">
        <f t="shared" si="2"/>
        <v>3.0899875900167735E-3</v>
      </c>
      <c r="R30" s="12">
        <f t="shared" si="3"/>
        <v>2.7556564559197963E-3</v>
      </c>
      <c r="S30" s="12">
        <f t="shared" si="4"/>
        <v>2.8310902115324097E-3</v>
      </c>
      <c r="T30" s="12">
        <f t="shared" si="5"/>
        <v>2.6464502961912641E-3</v>
      </c>
      <c r="U30" s="12">
        <f t="shared" si="6"/>
        <v>2.7822930797415288E-3</v>
      </c>
      <c r="V30" s="24"/>
      <c r="W30" s="47">
        <f t="shared" si="7"/>
        <v>-2.7615451512059616E-2</v>
      </c>
    </row>
    <row r="31" spans="1:23" x14ac:dyDescent="0.2">
      <c r="A31" s="196"/>
      <c r="B31" s="137" t="s">
        <v>8</v>
      </c>
      <c r="C31" s="127">
        <v>25494.843024999998</v>
      </c>
      <c r="D31" s="127">
        <v>21599.185560000002</v>
      </c>
      <c r="E31" s="127">
        <v>27961.302885000001</v>
      </c>
      <c r="F31" s="127">
        <v>32514.509378999999</v>
      </c>
      <c r="G31" s="127">
        <v>37812.315615</v>
      </c>
      <c r="H31" s="127">
        <v>39910.331840999999</v>
      </c>
      <c r="I31" s="127">
        <v>43195.844596000003</v>
      </c>
      <c r="J31" s="128"/>
      <c r="K31" s="127">
        <v>69.429733509802645</v>
      </c>
      <c r="M31" s="188"/>
      <c r="N31" s="10" t="s">
        <v>8</v>
      </c>
      <c r="O31" s="11">
        <f t="shared" si="0"/>
        <v>1.9621045607687033E-3</v>
      </c>
      <c r="P31" s="12">
        <f t="shared" si="1"/>
        <v>1.7632584841340143E-3</v>
      </c>
      <c r="Q31" s="12">
        <f t="shared" si="2"/>
        <v>2.185450662268165E-3</v>
      </c>
      <c r="R31" s="12">
        <f t="shared" si="3"/>
        <v>2.4674705694770474E-3</v>
      </c>
      <c r="S31" s="12">
        <f t="shared" si="4"/>
        <v>2.8157275415247466E-3</v>
      </c>
      <c r="T31" s="12">
        <f t="shared" si="5"/>
        <v>2.9472122883064775E-3</v>
      </c>
      <c r="U31" s="12">
        <f t="shared" si="6"/>
        <v>3.0978053069118478E-3</v>
      </c>
      <c r="V31" s="24"/>
      <c r="W31" s="47">
        <f t="shared" si="7"/>
        <v>0.11357007461431445</v>
      </c>
    </row>
    <row r="32" spans="1:23" x14ac:dyDescent="0.2">
      <c r="A32" s="179" t="s">
        <v>17</v>
      </c>
      <c r="B32" s="138" t="s">
        <v>6</v>
      </c>
      <c r="C32" s="129">
        <v>29632.415218999999</v>
      </c>
      <c r="D32" s="129">
        <v>25503.198168999999</v>
      </c>
      <c r="E32" s="129">
        <v>33463.750195000001</v>
      </c>
      <c r="F32" s="129">
        <v>39926.994415000001</v>
      </c>
      <c r="G32" s="129">
        <v>37527.650542000003</v>
      </c>
      <c r="H32" s="129">
        <v>36842.284957999997</v>
      </c>
      <c r="I32" s="129">
        <v>37120.103431000003</v>
      </c>
      <c r="J32" s="124"/>
      <c r="K32" s="129">
        <v>25.268572125025358</v>
      </c>
      <c r="M32" s="176" t="s">
        <v>17</v>
      </c>
      <c r="N32" s="7" t="s">
        <v>6</v>
      </c>
      <c r="O32" s="8">
        <f t="shared" si="0"/>
        <v>2.2805355965823536E-3</v>
      </c>
      <c r="P32" s="9">
        <f t="shared" si="1"/>
        <v>2.0819641749510627E-3</v>
      </c>
      <c r="Q32" s="9">
        <f t="shared" si="2"/>
        <v>2.6155210050985145E-3</v>
      </c>
      <c r="R32" s="9">
        <f t="shared" si="3"/>
        <v>3.0299913954819433E-3</v>
      </c>
      <c r="S32" s="9">
        <f t="shared" si="4"/>
        <v>2.7945297049701855E-3</v>
      </c>
      <c r="T32" s="9">
        <f t="shared" si="5"/>
        <v>2.7206497653311876E-3</v>
      </c>
      <c r="U32" s="9">
        <f t="shared" si="6"/>
        <v>2.662081375584836E-3</v>
      </c>
      <c r="V32" s="23"/>
      <c r="W32" s="46">
        <f t="shared" si="7"/>
        <v>3.8154577900248239E-2</v>
      </c>
    </row>
    <row r="33" spans="1:23" x14ac:dyDescent="0.2">
      <c r="A33" s="180"/>
      <c r="B33" s="139" t="s">
        <v>8</v>
      </c>
      <c r="C33" s="133">
        <v>31356.076104</v>
      </c>
      <c r="D33" s="133">
        <v>27499.433544</v>
      </c>
      <c r="E33" s="133">
        <v>34890.648216000001</v>
      </c>
      <c r="F33" s="133">
        <v>40582.320626000001</v>
      </c>
      <c r="G33" s="133">
        <v>38541.409570000003</v>
      </c>
      <c r="H33" s="133">
        <v>35822.784172</v>
      </c>
      <c r="I33" s="133">
        <v>35466.551089000001</v>
      </c>
      <c r="J33" s="128"/>
      <c r="K33" s="133">
        <v>13.109022223847836</v>
      </c>
      <c r="M33" s="176"/>
      <c r="N33" s="7" t="s">
        <v>8</v>
      </c>
      <c r="O33" s="8">
        <f t="shared" si="0"/>
        <v>2.4131899879179177E-3</v>
      </c>
      <c r="P33" s="9">
        <f t="shared" si="1"/>
        <v>2.244927678899829E-3</v>
      </c>
      <c r="Q33" s="9">
        <f t="shared" si="2"/>
        <v>2.7270471109387567E-3</v>
      </c>
      <c r="R33" s="9">
        <f t="shared" si="3"/>
        <v>3.0797229820853618E-3</v>
      </c>
      <c r="S33" s="9">
        <f t="shared" si="4"/>
        <v>2.8700201680423969E-3</v>
      </c>
      <c r="T33" s="9">
        <f t="shared" si="5"/>
        <v>2.6453638655193857E-3</v>
      </c>
      <c r="U33" s="9">
        <f t="shared" si="6"/>
        <v>2.5434962832405956E-3</v>
      </c>
      <c r="V33" s="23"/>
      <c r="W33" s="46">
        <f t="shared" si="7"/>
        <v>1.3030629532267794E-2</v>
      </c>
    </row>
    <row r="34" spans="1:23" x14ac:dyDescent="0.2">
      <c r="A34" s="185" t="s">
        <v>18</v>
      </c>
      <c r="B34" s="136" t="s">
        <v>6</v>
      </c>
      <c r="C34" s="123">
        <v>36029.077171999998</v>
      </c>
      <c r="D34" s="123">
        <v>26063.751456999998</v>
      </c>
      <c r="E34" s="123">
        <v>33356.234027999999</v>
      </c>
      <c r="F34" s="123">
        <v>39096.297749999998</v>
      </c>
      <c r="G34" s="123">
        <v>37428.710869000002</v>
      </c>
      <c r="H34" s="123">
        <v>33104.253987999997</v>
      </c>
      <c r="I34" s="123">
        <v>30995.500999</v>
      </c>
      <c r="J34" s="124"/>
      <c r="K34" s="123">
        <v>-13.970871773845603</v>
      </c>
      <c r="M34" s="188" t="s">
        <v>18</v>
      </c>
      <c r="N34" s="10" t="s">
        <v>6</v>
      </c>
      <c r="O34" s="11">
        <f t="shared" si="0"/>
        <v>2.7728280801787276E-3</v>
      </c>
      <c r="P34" s="12">
        <f t="shared" si="1"/>
        <v>2.1277251754355277E-3</v>
      </c>
      <c r="Q34" s="12">
        <f t="shared" si="2"/>
        <v>2.6071175598319941E-3</v>
      </c>
      <c r="R34" s="12">
        <f t="shared" si="3"/>
        <v>2.9669512447246917E-3</v>
      </c>
      <c r="S34" s="12">
        <f t="shared" si="4"/>
        <v>2.7871620746707853E-3</v>
      </c>
      <c r="T34" s="12">
        <f t="shared" si="5"/>
        <v>2.444611699480364E-3</v>
      </c>
      <c r="U34" s="12">
        <f t="shared" si="6"/>
        <v>2.2228533411749771E-3</v>
      </c>
      <c r="V34" s="24"/>
      <c r="W34" s="47">
        <f t="shared" si="7"/>
        <v>-5.499747390037505E-2</v>
      </c>
    </row>
    <row r="35" spans="1:23" x14ac:dyDescent="0.2">
      <c r="A35" s="196"/>
      <c r="B35" s="137" t="s">
        <v>8</v>
      </c>
      <c r="C35" s="127">
        <v>26306.919211</v>
      </c>
      <c r="D35" s="127">
        <v>21583.290896999999</v>
      </c>
      <c r="E35" s="127">
        <v>31478.507055999999</v>
      </c>
      <c r="F35" s="127">
        <v>35773.844856000003</v>
      </c>
      <c r="G35" s="127">
        <v>39683.991134000004</v>
      </c>
      <c r="H35" s="127">
        <v>39884.317167000001</v>
      </c>
      <c r="I35" s="127">
        <v>36965.197960999998</v>
      </c>
      <c r="J35" s="128"/>
      <c r="K35" s="127">
        <v>40.51511567931275</v>
      </c>
      <c r="M35" s="188"/>
      <c r="N35" s="10" t="s">
        <v>8</v>
      </c>
      <c r="O35" s="11">
        <f t="shared" si="0"/>
        <v>2.0246026270121318E-3</v>
      </c>
      <c r="P35" s="12">
        <f t="shared" si="1"/>
        <v>1.7619609167183656E-3</v>
      </c>
      <c r="Q35" s="12">
        <f t="shared" si="2"/>
        <v>2.4603547401095397E-3</v>
      </c>
      <c r="R35" s="12">
        <f t="shared" si="3"/>
        <v>2.7148159706272242E-3</v>
      </c>
      <c r="S35" s="12">
        <f t="shared" si="4"/>
        <v>2.9551035152499657E-3</v>
      </c>
      <c r="T35" s="12">
        <f t="shared" si="5"/>
        <v>2.9452912126513176E-3</v>
      </c>
      <c r="U35" s="12">
        <f t="shared" si="6"/>
        <v>2.6509722748941618E-3</v>
      </c>
      <c r="V35" s="24"/>
      <c r="W35" s="47">
        <f t="shared" si="7"/>
        <v>6.2636964788203006E-2</v>
      </c>
    </row>
    <row r="36" spans="1:23" x14ac:dyDescent="0.2">
      <c r="A36" s="189" t="s">
        <v>19</v>
      </c>
      <c r="B36" s="138" t="s">
        <v>6</v>
      </c>
      <c r="C36" s="129">
        <v>566143.15678099985</v>
      </c>
      <c r="D36" s="129">
        <v>416790.892628</v>
      </c>
      <c r="E36" s="129">
        <v>528745.65077599999</v>
      </c>
      <c r="F36" s="129">
        <v>614785.23698300007</v>
      </c>
      <c r="G36" s="129">
        <v>649072.11785700009</v>
      </c>
      <c r="H36" s="129">
        <v>603783.29376100027</v>
      </c>
      <c r="I36" s="129">
        <v>595637.65661099972</v>
      </c>
      <c r="J36" s="124"/>
      <c r="K36" s="129">
        <v>5.2097246918431228</v>
      </c>
      <c r="M36" s="189" t="s">
        <v>19</v>
      </c>
      <c r="N36" s="7" t="s">
        <v>6</v>
      </c>
      <c r="O36" s="8">
        <f t="shared" si="0"/>
        <v>4.3570853481181254E-2</v>
      </c>
      <c r="P36" s="9">
        <f t="shared" si="1"/>
        <v>3.4024897628413632E-2</v>
      </c>
      <c r="Q36" s="9">
        <f t="shared" si="2"/>
        <v>4.1326669841258407E-2</v>
      </c>
      <c r="R36" s="9">
        <f t="shared" si="3"/>
        <v>4.6655001344854362E-2</v>
      </c>
      <c r="S36" s="9">
        <f t="shared" si="4"/>
        <v>4.8333729605302078E-2</v>
      </c>
      <c r="T36" s="9">
        <f t="shared" si="5"/>
        <v>4.4586889177867399E-2</v>
      </c>
      <c r="U36" s="9">
        <f t="shared" si="6"/>
        <v>4.2716365680622835E-2</v>
      </c>
      <c r="V36" s="23"/>
      <c r="W36" s="46">
        <f t="shared" si="7"/>
        <v>-8.5448780055841916E-2</v>
      </c>
    </row>
    <row r="37" spans="1:23" x14ac:dyDescent="0.2">
      <c r="A37" s="190"/>
      <c r="B37" s="140" t="s">
        <v>8</v>
      </c>
      <c r="C37" s="131">
        <v>553452.95435899985</v>
      </c>
      <c r="D37" s="131">
        <v>464652.954165</v>
      </c>
      <c r="E37" s="131">
        <v>558207.22463100008</v>
      </c>
      <c r="F37" s="131">
        <v>624982.61549</v>
      </c>
      <c r="G37" s="131">
        <v>692748.35106999998</v>
      </c>
      <c r="H37" s="131">
        <v>712996.28019499988</v>
      </c>
      <c r="I37" s="131">
        <v>689843.8359500001</v>
      </c>
      <c r="J37" s="132"/>
      <c r="K37" s="131">
        <v>24.643626981622301</v>
      </c>
      <c r="M37" s="190"/>
      <c r="N37" s="13" t="s">
        <v>8</v>
      </c>
      <c r="O37" s="14">
        <f t="shared" si="0"/>
        <v>4.2594204830123938E-2</v>
      </c>
      <c r="P37" s="15">
        <f t="shared" si="1"/>
        <v>3.7932136900877177E-2</v>
      </c>
      <c r="Q37" s="15">
        <f t="shared" si="2"/>
        <v>4.3629381426540541E-2</v>
      </c>
      <c r="R37" s="15">
        <f t="shared" si="3"/>
        <v>4.7428862978703627E-2</v>
      </c>
      <c r="S37" s="15">
        <f t="shared" si="4"/>
        <v>5.1586118959608532E-2</v>
      </c>
      <c r="T37" s="15">
        <f t="shared" si="5"/>
        <v>5.2651814745092833E-2</v>
      </c>
      <c r="U37" s="15">
        <f t="shared" si="6"/>
        <v>4.9472395225355216E-2</v>
      </c>
      <c r="V37" s="26"/>
      <c r="W37" s="48">
        <f t="shared" si="7"/>
        <v>0.68781903952312773</v>
      </c>
    </row>
    <row r="39" spans="1:23" x14ac:dyDescent="0.2">
      <c r="A39" s="157" t="s">
        <v>88</v>
      </c>
      <c r="B39" s="157"/>
    </row>
    <row r="40" spans="1:23" ht="0.75" customHeight="1" x14ac:dyDescent="0.2"/>
    <row r="41" spans="1:23" ht="24" customHeight="1" x14ac:dyDescent="0.25">
      <c r="A41" s="195" t="s">
        <v>60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M41" s="4"/>
      <c r="N41" s="4"/>
      <c r="O41" s="67">
        <v>2008</v>
      </c>
      <c r="P41" s="4">
        <v>2009</v>
      </c>
      <c r="Q41" s="4">
        <v>2010</v>
      </c>
      <c r="R41" s="4">
        <v>2011</v>
      </c>
      <c r="S41" s="4">
        <v>2012</v>
      </c>
      <c r="T41" s="4">
        <v>2013</v>
      </c>
      <c r="U41" s="4">
        <v>2014</v>
      </c>
    </row>
    <row r="42" spans="1:23" x14ac:dyDescent="0.2">
      <c r="M42" s="187" t="s">
        <v>48</v>
      </c>
      <c r="N42" s="72" t="s">
        <v>50</v>
      </c>
      <c r="O42" s="42">
        <v>0.20508808711674753</v>
      </c>
      <c r="P42" s="41">
        <v>0.17534632088604141</v>
      </c>
      <c r="Q42" s="41">
        <v>0.19417030937911467</v>
      </c>
      <c r="R42" s="41">
        <v>0.20902867392427379</v>
      </c>
      <c r="S42" s="41">
        <v>0.20633736476567127</v>
      </c>
      <c r="T42" s="41">
        <v>0.20469968227137245</v>
      </c>
      <c r="U42" s="41">
        <v>0.2049385503471873</v>
      </c>
    </row>
    <row r="43" spans="1:23" x14ac:dyDescent="0.2">
      <c r="M43" s="187"/>
      <c r="N43" s="72" t="s">
        <v>51</v>
      </c>
      <c r="O43" s="42">
        <v>0.21084040246325486</v>
      </c>
      <c r="P43" s="41">
        <v>0.18073970495417988</v>
      </c>
      <c r="Q43" s="41">
        <v>0.19981292778842283</v>
      </c>
      <c r="R43" s="41">
        <v>0.21418627013038435</v>
      </c>
      <c r="S43" s="41">
        <v>0.21147393992920469</v>
      </c>
      <c r="T43" s="41">
        <v>0.20990038952643456</v>
      </c>
      <c r="U43" s="41">
        <v>0.21062864536486847</v>
      </c>
    </row>
    <row r="44" spans="1:23" x14ac:dyDescent="0.2">
      <c r="M44" s="187" t="s">
        <v>49</v>
      </c>
      <c r="N44" s="72" t="s">
        <v>50</v>
      </c>
      <c r="O44" s="42">
        <v>0.12200068988513671</v>
      </c>
      <c r="P44" s="41">
        <v>0.10087167531946285</v>
      </c>
      <c r="Q44" s="41">
        <v>0.1195366379474366</v>
      </c>
      <c r="R44" s="41">
        <v>0.13103619271013581</v>
      </c>
      <c r="S44" s="41">
        <v>0.13401440347710408</v>
      </c>
      <c r="T44" s="41">
        <v>0.1246672676173079</v>
      </c>
      <c r="U44" s="41">
        <v>0.1208405589250178</v>
      </c>
    </row>
    <row r="45" spans="1:23" x14ac:dyDescent="0.2">
      <c r="M45" s="187"/>
      <c r="N45" s="72" t="s">
        <v>51</v>
      </c>
      <c r="O45" s="42">
        <v>0.10075307000011774</v>
      </c>
      <c r="P45" s="41">
        <v>8.9305987250262481E-2</v>
      </c>
      <c r="Q45" s="41">
        <v>0.10576558422444202</v>
      </c>
      <c r="R45" s="41">
        <v>0.11794404313891185</v>
      </c>
      <c r="S45" s="41">
        <v>0.12541706422344498</v>
      </c>
      <c r="T45" s="41">
        <v>0.12821648037936503</v>
      </c>
      <c r="U45" s="41">
        <v>0.12213672977919064</v>
      </c>
    </row>
    <row r="46" spans="1:23" x14ac:dyDescent="0.2">
      <c r="M46" s="184" t="s">
        <v>41</v>
      </c>
      <c r="N46" s="72" t="s">
        <v>50</v>
      </c>
      <c r="O46" s="42">
        <v>7.8429836403955455E-2</v>
      </c>
      <c r="P46" s="41">
        <v>6.6846777691049228E-2</v>
      </c>
      <c r="Q46" s="41">
        <v>7.8209968106178196E-2</v>
      </c>
      <c r="R46" s="41">
        <v>8.4381191365281438E-2</v>
      </c>
      <c r="S46" s="41">
        <v>8.5680673871802004E-2</v>
      </c>
      <c r="T46" s="41">
        <v>8.0080378439440492E-2</v>
      </c>
      <c r="U46" s="41">
        <v>7.8124193244394971E-2</v>
      </c>
    </row>
    <row r="47" spans="1:23" x14ac:dyDescent="0.2">
      <c r="M47" s="184"/>
      <c r="N47" s="72" t="s">
        <v>51</v>
      </c>
      <c r="O47" s="42">
        <v>5.8158865169993801E-2</v>
      </c>
      <c r="P47" s="41">
        <v>5.1373850349385297E-2</v>
      </c>
      <c r="Q47" s="41">
        <v>6.2136202797901482E-2</v>
      </c>
      <c r="R47" s="41">
        <v>7.0515180160208218E-2</v>
      </c>
      <c r="S47" s="41">
        <v>7.3830945263836434E-2</v>
      </c>
      <c r="T47" s="41">
        <v>7.556466563427218E-2</v>
      </c>
      <c r="U47" s="41">
        <v>7.2664334553835433E-2</v>
      </c>
    </row>
    <row r="48" spans="1:23" x14ac:dyDescent="0.2">
      <c r="M48" s="184" t="s">
        <v>19</v>
      </c>
      <c r="N48" s="72" t="s">
        <v>50</v>
      </c>
      <c r="O48" s="42">
        <v>4.3570853481181254E-2</v>
      </c>
      <c r="P48" s="41">
        <v>3.4024897628413632E-2</v>
      </c>
      <c r="Q48" s="41">
        <v>4.1326669841258407E-2</v>
      </c>
      <c r="R48" s="41">
        <v>4.6655001344854362E-2</v>
      </c>
      <c r="S48" s="41">
        <v>4.8333729605302078E-2</v>
      </c>
      <c r="T48" s="41">
        <v>4.4586889177867399E-2</v>
      </c>
      <c r="U48" s="41">
        <v>4.2716365680622835E-2</v>
      </c>
    </row>
    <row r="49" spans="13:31" x14ac:dyDescent="0.2">
      <c r="M49" s="191"/>
      <c r="N49" s="75" t="s">
        <v>51</v>
      </c>
      <c r="O49" s="73">
        <v>4.2594204830123938E-2</v>
      </c>
      <c r="P49" s="74">
        <v>3.7932136900877177E-2</v>
      </c>
      <c r="Q49" s="74">
        <v>4.3629381426540541E-2</v>
      </c>
      <c r="R49" s="74">
        <v>4.7428862978703627E-2</v>
      </c>
      <c r="S49" s="74">
        <v>5.1586118959608532E-2</v>
      </c>
      <c r="T49" s="74">
        <v>5.2651814745092833E-2</v>
      </c>
      <c r="U49" s="74">
        <v>4.9472395225355216E-2</v>
      </c>
    </row>
    <row r="50" spans="13:31" x14ac:dyDescent="0.2">
      <c r="Y50" s="192"/>
      <c r="Z50" s="192"/>
      <c r="AA50" s="192"/>
      <c r="AB50" s="192"/>
      <c r="AC50" s="192"/>
      <c r="AD50" s="192"/>
      <c r="AE50" s="192"/>
    </row>
    <row r="66" spans="1:19" ht="24" x14ac:dyDescent="0.25">
      <c r="A66" s="6" t="s">
        <v>61</v>
      </c>
      <c r="M66" s="67"/>
      <c r="N66" s="90" t="s">
        <v>62</v>
      </c>
      <c r="O66" s="90" t="s">
        <v>63</v>
      </c>
      <c r="P66" s="90" t="s">
        <v>20</v>
      </c>
      <c r="Q66" s="90" t="s">
        <v>21</v>
      </c>
      <c r="R66" s="194" t="s">
        <v>23</v>
      </c>
      <c r="S66" s="194"/>
    </row>
    <row r="67" spans="1:19" ht="12" x14ac:dyDescent="0.25">
      <c r="M67" s="6" t="s">
        <v>9</v>
      </c>
      <c r="N67" s="93">
        <f>O16</f>
        <v>1.9171104106545819E-2</v>
      </c>
      <c r="O67" s="93">
        <f>O17</f>
        <v>6.0260746016064341E-3</v>
      </c>
      <c r="P67" s="93">
        <f>U16</f>
        <v>2.1661545196525998E-2</v>
      </c>
      <c r="Q67" s="93">
        <f>U17</f>
        <v>1.1817070058364035E-2</v>
      </c>
      <c r="R67" s="94">
        <v>0.86</v>
      </c>
      <c r="S67" s="95">
        <v>1.1399999999999999</v>
      </c>
    </row>
    <row r="68" spans="1:19" ht="12" x14ac:dyDescent="0.25">
      <c r="M68" s="6" t="s">
        <v>10</v>
      </c>
      <c r="N68" s="93">
        <f>O18</f>
        <v>1.4066922209444157E-2</v>
      </c>
      <c r="O68" s="93">
        <f>O19</f>
        <v>1.9090687746241022E-2</v>
      </c>
      <c r="P68" s="93">
        <f>U18</f>
        <v>1.478243717460637E-2</v>
      </c>
      <c r="Q68" s="93">
        <f>U19</f>
        <v>2.2305991657008577E-2</v>
      </c>
      <c r="R68" s="95">
        <f t="shared" ref="R68:S76" si="8">R67+1</f>
        <v>1.8599999999999999</v>
      </c>
      <c r="S68" s="95">
        <f t="shared" si="8"/>
        <v>2.1399999999999997</v>
      </c>
    </row>
    <row r="69" spans="1:19" ht="12" x14ac:dyDescent="0.25">
      <c r="M69" s="6" t="s">
        <v>11</v>
      </c>
      <c r="N69" s="93">
        <f>O20</f>
        <v>1.3887283127697814E-2</v>
      </c>
      <c r="O69" s="93">
        <f>O21</f>
        <v>8.0785810483467238E-3</v>
      </c>
      <c r="P69" s="93">
        <f>U20</f>
        <v>1.2999739070208852E-2</v>
      </c>
      <c r="Q69" s="93">
        <f>U21</f>
        <v>7.40923962332428E-3</v>
      </c>
      <c r="R69" s="95">
        <f t="shared" si="8"/>
        <v>2.86</v>
      </c>
      <c r="S69" s="95">
        <f t="shared" si="8"/>
        <v>3.1399999999999997</v>
      </c>
    </row>
    <row r="70" spans="1:19" ht="12" x14ac:dyDescent="0.25">
      <c r="M70" s="6" t="s">
        <v>12</v>
      </c>
      <c r="N70" s="93">
        <f>O22</f>
        <v>6.3608027561370302E-3</v>
      </c>
      <c r="O70" s="93">
        <f>O23</f>
        <v>7.7440497446400807E-3</v>
      </c>
      <c r="P70" s="93">
        <f>U22</f>
        <v>6.930055697371474E-3</v>
      </c>
      <c r="Q70" s="93">
        <f>U23</f>
        <v>1.0066350743390249E-2</v>
      </c>
      <c r="R70" s="95">
        <f t="shared" si="8"/>
        <v>3.86</v>
      </c>
      <c r="S70" s="95">
        <f t="shared" si="8"/>
        <v>4.1399999999999997</v>
      </c>
    </row>
    <row r="71" spans="1:19" ht="12" x14ac:dyDescent="0.25">
      <c r="M71" s="6" t="s">
        <v>13</v>
      </c>
      <c r="N71" s="93">
        <f>O24</f>
        <v>7.3839854980378454E-3</v>
      </c>
      <c r="O71" s="93">
        <f>O25</f>
        <v>3.3646479591023931E-3</v>
      </c>
      <c r="P71" s="93">
        <f>U24</f>
        <v>6.2242992602711787E-3</v>
      </c>
      <c r="Q71" s="93">
        <f>U25</f>
        <v>3.6001772814319845E-3</v>
      </c>
      <c r="R71" s="95">
        <f t="shared" si="8"/>
        <v>4.8599999999999994</v>
      </c>
      <c r="S71" s="95">
        <f t="shared" si="8"/>
        <v>5.14</v>
      </c>
    </row>
    <row r="72" spans="1:19" ht="12" x14ac:dyDescent="0.25">
      <c r="M72" s="6" t="s">
        <v>15</v>
      </c>
      <c r="N72" s="93">
        <f>O26</f>
        <v>5.8855392951664516E-3</v>
      </c>
      <c r="O72" s="93">
        <f>O27</f>
        <v>3.2624036741567262E-3</v>
      </c>
      <c r="P72" s="93">
        <f>U26</f>
        <v>3.9594557839448151E-3</v>
      </c>
      <c r="Q72" s="93">
        <f>U27</f>
        <v>3.8204519480841358E-3</v>
      </c>
      <c r="R72" s="95">
        <f t="shared" si="8"/>
        <v>5.8599999999999994</v>
      </c>
      <c r="S72" s="95">
        <f t="shared" si="8"/>
        <v>6.14</v>
      </c>
    </row>
    <row r="73" spans="1:19" ht="12" x14ac:dyDescent="0.25">
      <c r="M73" s="6" t="s">
        <v>14</v>
      </c>
      <c r="N73" s="93">
        <f>O28</f>
        <v>3.5623881393031243E-3</v>
      </c>
      <c r="O73" s="93">
        <f>O29</f>
        <v>4.1925232202016669E-3</v>
      </c>
      <c r="P73" s="93">
        <f>U28</f>
        <v>3.899433264964934E-3</v>
      </c>
      <c r="Q73" s="93">
        <f>U29</f>
        <v>5.352779377185566E-3</v>
      </c>
      <c r="R73" s="95">
        <f t="shared" si="8"/>
        <v>6.8599999999999994</v>
      </c>
      <c r="S73" s="95">
        <f>S72+1</f>
        <v>7.14</v>
      </c>
    </row>
    <row r="74" spans="1:19" ht="12" x14ac:dyDescent="0.25">
      <c r="M74" s="6" t="s">
        <v>16</v>
      </c>
      <c r="N74" s="93">
        <f>O30</f>
        <v>3.058447594862125E-3</v>
      </c>
      <c r="O74" s="93">
        <f>O31</f>
        <v>1.9621045607687033E-3</v>
      </c>
      <c r="P74" s="93">
        <f>U30</f>
        <v>2.7822930797415288E-3</v>
      </c>
      <c r="Q74" s="93">
        <f>U31</f>
        <v>3.0978053069118478E-3</v>
      </c>
      <c r="R74" s="95">
        <f t="shared" si="8"/>
        <v>7.8599999999999994</v>
      </c>
      <c r="S74" s="95">
        <f>S73+1</f>
        <v>8.14</v>
      </c>
    </row>
    <row r="75" spans="1:19" ht="12" x14ac:dyDescent="0.25">
      <c r="M75" s="6" t="s">
        <v>17</v>
      </c>
      <c r="N75" s="93">
        <f>O32</f>
        <v>2.2805355965823536E-3</v>
      </c>
      <c r="O75" s="93">
        <f>O33</f>
        <v>2.4131899879179177E-3</v>
      </c>
      <c r="P75" s="93">
        <f>U32</f>
        <v>2.662081375584836E-3</v>
      </c>
      <c r="Q75" s="93">
        <f>U33</f>
        <v>2.5434962832405956E-3</v>
      </c>
      <c r="R75" s="95">
        <f t="shared" si="8"/>
        <v>8.86</v>
      </c>
      <c r="S75" s="95">
        <f>S74+1</f>
        <v>9.14</v>
      </c>
    </row>
    <row r="76" spans="1:19" ht="12" x14ac:dyDescent="0.25">
      <c r="M76" s="76" t="s">
        <v>18</v>
      </c>
      <c r="N76" s="96">
        <f>O34</f>
        <v>2.7728280801787276E-3</v>
      </c>
      <c r="O76" s="96">
        <f>O35</f>
        <v>2.0246026270121318E-3</v>
      </c>
      <c r="P76" s="96">
        <f>U34</f>
        <v>2.2228533411749771E-3</v>
      </c>
      <c r="Q76" s="96">
        <f>U35</f>
        <v>2.6509722748941618E-3</v>
      </c>
      <c r="R76" s="97">
        <f t="shared" si="8"/>
        <v>9.86</v>
      </c>
      <c r="S76" s="97">
        <f>S75+1</f>
        <v>10.14</v>
      </c>
    </row>
    <row r="102" spans="1:7" ht="12" x14ac:dyDescent="0.25">
      <c r="A102" s="31"/>
      <c r="B102" s="193"/>
      <c r="C102" s="193"/>
      <c r="D102" s="193"/>
      <c r="E102" s="193"/>
      <c r="F102" s="193"/>
      <c r="G102" s="193"/>
    </row>
  </sheetData>
  <mergeCells count="40">
    <mergeCell ref="A41:K41"/>
    <mergeCell ref="M18:M19"/>
    <mergeCell ref="M20:M21"/>
    <mergeCell ref="M22:M23"/>
    <mergeCell ref="M24:M25"/>
    <mergeCell ref="M26:M27"/>
    <mergeCell ref="A26:A27"/>
    <mergeCell ref="A28:A29"/>
    <mergeCell ref="A30:A31"/>
    <mergeCell ref="A32:A33"/>
    <mergeCell ref="A34:A35"/>
    <mergeCell ref="A36:A37"/>
    <mergeCell ref="A22:A23"/>
    <mergeCell ref="A24:A25"/>
    <mergeCell ref="M48:M49"/>
    <mergeCell ref="Y50:AE50"/>
    <mergeCell ref="B102:C102"/>
    <mergeCell ref="D102:E102"/>
    <mergeCell ref="F102:G102"/>
    <mergeCell ref="R66:S66"/>
    <mergeCell ref="M42:M43"/>
    <mergeCell ref="M44:M45"/>
    <mergeCell ref="M46:M47"/>
    <mergeCell ref="M28:M29"/>
    <mergeCell ref="M30:M31"/>
    <mergeCell ref="M32:M33"/>
    <mergeCell ref="M34:M35"/>
    <mergeCell ref="M36:M37"/>
    <mergeCell ref="M8:M9"/>
    <mergeCell ref="M12:M13"/>
    <mergeCell ref="M14:M15"/>
    <mergeCell ref="A20:A21"/>
    <mergeCell ref="A8:A9"/>
    <mergeCell ref="A12:A13"/>
    <mergeCell ref="A14:A15"/>
    <mergeCell ref="A16:A17"/>
    <mergeCell ref="A18:A19"/>
    <mergeCell ref="M16:M17"/>
    <mergeCell ref="A10:A11"/>
    <mergeCell ref="M10:M11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 low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rgb="FFFF0000"/>
          <x14:sparklines>
            <x14:sparkline>
              <xm:f>'Trade in goods'!C2:I2</xm:f>
              <xm:sqref>J2</xm:sqref>
            </x14:sparkline>
            <x14:sparkline>
              <xm:f>'Trade in goods'!C3:I3</xm:f>
              <xm:sqref>J3</xm:sqref>
            </x14:sparkline>
            <x14:sparkline>
              <xm:f>'Trade in goods'!C4:I4</xm:f>
              <xm:sqref>J4</xm:sqref>
            </x14:sparkline>
          </x14:sparklines>
        </x14:sparklineGroup>
        <x14:sparklineGroup displayEmptyCellsAs="gap" high="1" low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rgb="FFFF0000"/>
          <x14:sparklines>
            <x14:sparkline>
              <xm:f>'Trade in goods'!C8:I8</xm:f>
              <xm:sqref>J8</xm:sqref>
            </x14:sparkline>
            <x14:sparkline>
              <xm:f>'Trade in goods'!C9:I9</xm:f>
              <xm:sqref>J9</xm:sqref>
            </x14:sparkline>
            <x14:sparkline>
              <xm:f>'Trade in goods'!C10:I10</xm:f>
              <xm:sqref>J10</xm:sqref>
            </x14:sparkline>
            <x14:sparkline>
              <xm:f>'Trade in goods'!C11:I11</xm:f>
              <xm:sqref>J11</xm:sqref>
            </x14:sparkline>
            <x14:sparkline>
              <xm:f>'Trade in goods'!C12:I12</xm:f>
              <xm:sqref>J12</xm:sqref>
            </x14:sparkline>
            <x14:sparkline>
              <xm:f>'Trade in goods'!C13:I13</xm:f>
              <xm:sqref>J13</xm:sqref>
            </x14:sparkline>
            <x14:sparkline>
              <xm:f>'Trade in goods'!C14:I14</xm:f>
              <xm:sqref>J14</xm:sqref>
            </x14:sparkline>
            <x14:sparkline>
              <xm:f>'Trade in goods'!C15:I15</xm:f>
              <xm:sqref>J15</xm:sqref>
            </x14:sparkline>
            <x14:sparkline>
              <xm:f>'Trade in goods'!C16:I16</xm:f>
              <xm:sqref>J16</xm:sqref>
            </x14:sparkline>
            <x14:sparkline>
              <xm:f>'Trade in goods'!C17:I17</xm:f>
              <xm:sqref>J17</xm:sqref>
            </x14:sparkline>
            <x14:sparkline>
              <xm:f>'Trade in goods'!C18:I18</xm:f>
              <xm:sqref>J18</xm:sqref>
            </x14:sparkline>
            <x14:sparkline>
              <xm:f>'Trade in goods'!C19:I19</xm:f>
              <xm:sqref>J19</xm:sqref>
            </x14:sparkline>
            <x14:sparkline>
              <xm:f>'Trade in goods'!C20:I20</xm:f>
              <xm:sqref>J20</xm:sqref>
            </x14:sparkline>
            <x14:sparkline>
              <xm:f>'Trade in goods'!C21:I21</xm:f>
              <xm:sqref>J21</xm:sqref>
            </x14:sparkline>
            <x14:sparkline>
              <xm:f>'Trade in goods'!C22:I22</xm:f>
              <xm:sqref>J22</xm:sqref>
            </x14:sparkline>
            <x14:sparkline>
              <xm:f>'Trade in goods'!C23:I23</xm:f>
              <xm:sqref>J23</xm:sqref>
            </x14:sparkline>
            <x14:sparkline>
              <xm:f>'Trade in goods'!C24:I24</xm:f>
              <xm:sqref>J24</xm:sqref>
            </x14:sparkline>
            <x14:sparkline>
              <xm:f>'Trade in goods'!C25:I25</xm:f>
              <xm:sqref>J25</xm:sqref>
            </x14:sparkline>
            <x14:sparkline>
              <xm:f>'Trade in goods'!C26:I26</xm:f>
              <xm:sqref>J26</xm:sqref>
            </x14:sparkline>
            <x14:sparkline>
              <xm:f>'Trade in goods'!C27:I27</xm:f>
              <xm:sqref>J27</xm:sqref>
            </x14:sparkline>
            <x14:sparkline>
              <xm:f>'Trade in goods'!C28:I28</xm:f>
              <xm:sqref>J28</xm:sqref>
            </x14:sparkline>
            <x14:sparkline>
              <xm:f>'Trade in goods'!C29:I29</xm:f>
              <xm:sqref>J29</xm:sqref>
            </x14:sparkline>
            <x14:sparkline>
              <xm:f>'Trade in goods'!C30:I30</xm:f>
              <xm:sqref>J30</xm:sqref>
            </x14:sparkline>
            <x14:sparkline>
              <xm:f>'Trade in goods'!C31:I31</xm:f>
              <xm:sqref>J31</xm:sqref>
            </x14:sparkline>
            <x14:sparkline>
              <xm:f>'Trade in goods'!C32:I32</xm:f>
              <xm:sqref>J32</xm:sqref>
            </x14:sparkline>
            <x14:sparkline>
              <xm:f>'Trade in goods'!C33:I33</xm:f>
              <xm:sqref>J33</xm:sqref>
            </x14:sparkline>
            <x14:sparkline>
              <xm:f>'Trade in goods'!C34:I34</xm:f>
              <xm:sqref>J34</xm:sqref>
            </x14:sparkline>
            <x14:sparkline>
              <xm:f>'Trade in goods'!C35:I35</xm:f>
              <xm:sqref>J35</xm:sqref>
            </x14:sparkline>
            <x14:sparkline>
              <xm:f>'Trade in goods'!C36:I36</xm:f>
              <xm:sqref>J36</xm:sqref>
            </x14:sparkline>
            <x14:sparkline>
              <xm:f>'Trade in goods'!C37:I37</xm:f>
              <xm:sqref>J37</xm:sqref>
            </x14:sparkline>
          </x14:sparklines>
        </x14:sparklineGroup>
        <x14:sparklineGroup displayEmptyCellsAs="gap" high="1" low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rgb="FFFF0000"/>
          <x14:sparklines>
            <x14:sparkline>
              <xm:f>'Trade in goods'!O8:U8</xm:f>
              <xm:sqref>V8</xm:sqref>
            </x14:sparkline>
            <x14:sparkline>
              <xm:f>'Trade in goods'!O9:U9</xm:f>
              <xm:sqref>V9</xm:sqref>
            </x14:sparkline>
            <x14:sparkline>
              <xm:f>'Trade in goods'!O10:U10</xm:f>
              <xm:sqref>V10</xm:sqref>
            </x14:sparkline>
            <x14:sparkline>
              <xm:f>'Trade in goods'!O11:U11</xm:f>
              <xm:sqref>V11</xm:sqref>
            </x14:sparkline>
            <x14:sparkline>
              <xm:f>'Trade in goods'!O12:U12</xm:f>
              <xm:sqref>V12</xm:sqref>
            </x14:sparkline>
            <x14:sparkline>
              <xm:f>'Trade in goods'!O13:U13</xm:f>
              <xm:sqref>V13</xm:sqref>
            </x14:sparkline>
            <x14:sparkline>
              <xm:f>'Trade in goods'!O14:U14</xm:f>
              <xm:sqref>V14</xm:sqref>
            </x14:sparkline>
            <x14:sparkline>
              <xm:f>'Trade in goods'!O15:U15</xm:f>
              <xm:sqref>V15</xm:sqref>
            </x14:sparkline>
            <x14:sparkline>
              <xm:f>'Trade in goods'!O16:U16</xm:f>
              <xm:sqref>V16</xm:sqref>
            </x14:sparkline>
            <x14:sparkline>
              <xm:f>'Trade in goods'!O17:U17</xm:f>
              <xm:sqref>V17</xm:sqref>
            </x14:sparkline>
            <x14:sparkline>
              <xm:f>'Trade in goods'!O18:U18</xm:f>
              <xm:sqref>V18</xm:sqref>
            </x14:sparkline>
            <x14:sparkline>
              <xm:f>'Trade in goods'!O19:U19</xm:f>
              <xm:sqref>V19</xm:sqref>
            </x14:sparkline>
            <x14:sparkline>
              <xm:f>'Trade in goods'!O20:U20</xm:f>
              <xm:sqref>V20</xm:sqref>
            </x14:sparkline>
            <x14:sparkline>
              <xm:f>'Trade in goods'!O21:U21</xm:f>
              <xm:sqref>V21</xm:sqref>
            </x14:sparkline>
            <x14:sparkline>
              <xm:f>'Trade in goods'!O22:U22</xm:f>
              <xm:sqref>V22</xm:sqref>
            </x14:sparkline>
            <x14:sparkline>
              <xm:f>'Trade in goods'!O23:U23</xm:f>
              <xm:sqref>V23</xm:sqref>
            </x14:sparkline>
            <x14:sparkline>
              <xm:f>'Trade in goods'!O24:U24</xm:f>
              <xm:sqref>V24</xm:sqref>
            </x14:sparkline>
            <x14:sparkline>
              <xm:f>'Trade in goods'!O25:U25</xm:f>
              <xm:sqref>V25</xm:sqref>
            </x14:sparkline>
            <x14:sparkline>
              <xm:f>'Trade in goods'!O26:U26</xm:f>
              <xm:sqref>V26</xm:sqref>
            </x14:sparkline>
            <x14:sparkline>
              <xm:f>'Trade in goods'!O27:U27</xm:f>
              <xm:sqref>V27</xm:sqref>
            </x14:sparkline>
            <x14:sparkline>
              <xm:f>'Trade in goods'!O28:U28</xm:f>
              <xm:sqref>V28</xm:sqref>
            </x14:sparkline>
            <x14:sparkline>
              <xm:f>'Trade in goods'!O29:U29</xm:f>
              <xm:sqref>V29</xm:sqref>
            </x14:sparkline>
            <x14:sparkline>
              <xm:f>'Trade in goods'!O30:U30</xm:f>
              <xm:sqref>V30</xm:sqref>
            </x14:sparkline>
            <x14:sparkline>
              <xm:f>'Trade in goods'!O31:U31</xm:f>
              <xm:sqref>V31</xm:sqref>
            </x14:sparkline>
            <x14:sparkline>
              <xm:f>'Trade in goods'!O32:U32</xm:f>
              <xm:sqref>V32</xm:sqref>
            </x14:sparkline>
            <x14:sparkline>
              <xm:f>'Trade in goods'!O33:U33</xm:f>
              <xm:sqref>V33</xm:sqref>
            </x14:sparkline>
            <x14:sparkline>
              <xm:f>'Trade in goods'!O34:U34</xm:f>
              <xm:sqref>V34</xm:sqref>
            </x14:sparkline>
            <x14:sparkline>
              <xm:f>'Trade in goods'!O35:U35</xm:f>
              <xm:sqref>V35</xm:sqref>
            </x14:sparkline>
            <x14:sparkline>
              <xm:f>'Trade in goods'!O36:U36</xm:f>
              <xm:sqref>V36</xm:sqref>
            </x14:sparkline>
            <x14:sparkline>
              <xm:f>'Trade in goods'!O37:U37</xm:f>
              <xm:sqref>V37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138"/>
  <sheetViews>
    <sheetView showGridLines="0" topLeftCell="A37" zoomScaleNormal="100" workbookViewId="0">
      <selection activeCell="C5" sqref="C5"/>
    </sheetView>
  </sheetViews>
  <sheetFormatPr defaultColWidth="9.109375" defaultRowHeight="11.4" x14ac:dyDescent="0.2"/>
  <cols>
    <col min="1" max="1" width="10.5546875" style="19" customWidth="1"/>
    <col min="2" max="8" width="10.6640625" style="19" customWidth="1"/>
    <col min="9" max="9" width="9.33203125" style="19" customWidth="1"/>
    <col min="10" max="11" width="9.109375" style="19"/>
    <col min="12" max="12" width="17.88671875" style="19" customWidth="1"/>
    <col min="13" max="22" width="11.6640625" style="19" customWidth="1"/>
    <col min="23" max="16384" width="9.109375" style="19"/>
  </cols>
  <sheetData>
    <row r="1" spans="1:21" ht="12" customHeight="1" x14ac:dyDescent="0.25">
      <c r="A1" s="1"/>
      <c r="B1" s="1"/>
      <c r="C1" s="2">
        <v>2010</v>
      </c>
      <c r="D1" s="3">
        <v>2011</v>
      </c>
      <c r="E1" s="3">
        <v>2012</v>
      </c>
      <c r="F1" s="3">
        <v>2013</v>
      </c>
      <c r="G1" s="3">
        <v>2014</v>
      </c>
      <c r="H1" s="86" t="s">
        <v>44</v>
      </c>
      <c r="I1" s="87" t="s">
        <v>47</v>
      </c>
    </row>
    <row r="2" spans="1:21" ht="12" x14ac:dyDescent="0.25">
      <c r="A2" s="27" t="s">
        <v>1</v>
      </c>
      <c r="B2" s="27" t="s">
        <v>22</v>
      </c>
      <c r="C2" s="28">
        <v>12794296.1</v>
      </c>
      <c r="D2" s="29">
        <v>13177263.300000001</v>
      </c>
      <c r="E2" s="29">
        <v>13428968.199999999</v>
      </c>
      <c r="F2" s="29">
        <v>13541722.800000001</v>
      </c>
      <c r="G2" s="29">
        <v>13944015.300000001</v>
      </c>
      <c r="H2" s="29"/>
      <c r="I2" s="25">
        <f>((F2-C2)/C2)*100</f>
        <v>5.8418743333601686</v>
      </c>
    </row>
    <row r="3" spans="1:21" ht="12" x14ac:dyDescent="0.25">
      <c r="A3" s="6"/>
      <c r="B3" s="6"/>
      <c r="C3" s="98"/>
      <c r="D3" s="98"/>
      <c r="E3" s="98"/>
      <c r="F3" s="98"/>
      <c r="G3" s="98"/>
      <c r="H3" s="98"/>
      <c r="I3" s="25"/>
    </row>
    <row r="4" spans="1:21" ht="12" x14ac:dyDescent="0.25">
      <c r="A4" s="92" t="s">
        <v>80</v>
      </c>
      <c r="G4" s="98"/>
      <c r="H4" s="98"/>
      <c r="I4" s="25"/>
    </row>
    <row r="5" spans="1:21" ht="12" x14ac:dyDescent="0.25">
      <c r="A5" s="6"/>
      <c r="B5" s="6"/>
      <c r="C5" s="98"/>
      <c r="D5" s="98"/>
      <c r="E5" s="98"/>
      <c r="F5" s="98"/>
      <c r="G5" s="98"/>
      <c r="H5" s="98"/>
      <c r="I5" s="25"/>
    </row>
    <row r="7" spans="1:21" ht="12" x14ac:dyDescent="0.25">
      <c r="M7" s="92" t="s">
        <v>69</v>
      </c>
    </row>
    <row r="8" spans="1:21" ht="12" customHeight="1" x14ac:dyDescent="0.25">
      <c r="A8" s="3"/>
      <c r="B8" s="2"/>
      <c r="C8" s="3">
        <v>2010</v>
      </c>
      <c r="D8" s="3">
        <v>2011</v>
      </c>
      <c r="E8" s="3">
        <v>2012</v>
      </c>
      <c r="F8" s="3">
        <v>2013</v>
      </c>
      <c r="G8" s="3">
        <v>2014</v>
      </c>
      <c r="H8" s="118" t="s">
        <v>44</v>
      </c>
      <c r="I8" s="118" t="s">
        <v>47</v>
      </c>
      <c r="M8" s="4"/>
      <c r="N8" s="4"/>
      <c r="O8" s="4">
        <v>2010</v>
      </c>
      <c r="P8" s="4">
        <v>2011</v>
      </c>
      <c r="Q8" s="4">
        <v>2012</v>
      </c>
      <c r="R8" s="4">
        <v>2013</v>
      </c>
      <c r="S8" s="4">
        <v>2014</v>
      </c>
      <c r="T8" s="4" t="s">
        <v>44</v>
      </c>
      <c r="U8" s="34" t="s">
        <v>24</v>
      </c>
    </row>
    <row r="9" spans="1:21" x14ac:dyDescent="0.2">
      <c r="A9" s="181" t="s">
        <v>5</v>
      </c>
      <c r="B9" s="134" t="s">
        <v>6</v>
      </c>
      <c r="C9" s="119">
        <v>1136671.7</v>
      </c>
      <c r="D9" s="119">
        <v>1194752.5</v>
      </c>
      <c r="E9" s="119">
        <v>1282847.2</v>
      </c>
      <c r="F9" s="119">
        <v>1337966.8</v>
      </c>
      <c r="G9" s="119">
        <v>1433540.2</v>
      </c>
      <c r="H9" s="120"/>
      <c r="I9" s="119">
        <f t="shared" ref="I9:I38" si="0">((G9-C9)/C9)*100</f>
        <v>26.117347691510222</v>
      </c>
      <c r="M9" s="176" t="s">
        <v>5</v>
      </c>
      <c r="N9" s="7" t="s">
        <v>6</v>
      </c>
      <c r="O9" s="8">
        <f t="shared" ref="O9:O38" si="1">C9/C$2</f>
        <v>8.8842066114133464E-2</v>
      </c>
      <c r="P9" s="9">
        <f t="shared" ref="P9:P38" si="2">D9/D$2</f>
        <v>9.0667726127928241E-2</v>
      </c>
      <c r="Q9" s="9">
        <f t="shared" ref="Q9:Q38" si="3">E9/E$2</f>
        <v>9.5528351910163886E-2</v>
      </c>
      <c r="R9" s="9">
        <f t="shared" ref="R9:R38" si="4">F9/F$2</f>
        <v>9.8803292591397598E-2</v>
      </c>
      <c r="S9" s="9">
        <f t="shared" ref="S9:S38" si="5">G9/G$2</f>
        <v>0.10280684359260563</v>
      </c>
      <c r="T9" s="23"/>
      <c r="U9" s="35">
        <f>100*(S9-O9)</f>
        <v>1.3964777478472161</v>
      </c>
    </row>
    <row r="10" spans="1:21" x14ac:dyDescent="0.2">
      <c r="A10" s="182"/>
      <c r="B10" s="135" t="s">
        <v>8</v>
      </c>
      <c r="C10" s="121">
        <v>1303292.2</v>
      </c>
      <c r="D10" s="121">
        <v>1400089.8</v>
      </c>
      <c r="E10" s="121">
        <v>1507582.1</v>
      </c>
      <c r="F10" s="121">
        <v>1578173.6</v>
      </c>
      <c r="G10" s="121">
        <v>1685183.7</v>
      </c>
      <c r="H10" s="122"/>
      <c r="I10" s="121">
        <f t="shared" si="0"/>
        <v>29.302062883519138</v>
      </c>
      <c r="M10" s="176"/>
      <c r="N10" s="7" t="s">
        <v>8</v>
      </c>
      <c r="O10" s="8">
        <f t="shared" si="1"/>
        <v>0.10186509596256725</v>
      </c>
      <c r="P10" s="9">
        <f t="shared" si="2"/>
        <v>0.10625042302979557</v>
      </c>
      <c r="Q10" s="9">
        <f t="shared" si="3"/>
        <v>0.11226343510143989</v>
      </c>
      <c r="R10" s="9">
        <f t="shared" si="4"/>
        <v>0.11654156736984751</v>
      </c>
      <c r="S10" s="9">
        <f t="shared" si="5"/>
        <v>0.12085354639563541</v>
      </c>
      <c r="T10" s="23"/>
      <c r="U10" s="35">
        <f t="shared" ref="U10:U38" si="6">100*(S10-O10)</f>
        <v>1.8988450433068156</v>
      </c>
    </row>
    <row r="11" spans="1:21" x14ac:dyDescent="0.2">
      <c r="A11" s="199" t="s">
        <v>48</v>
      </c>
      <c r="B11" s="136" t="s">
        <v>6</v>
      </c>
      <c r="C11" s="123">
        <v>675027</v>
      </c>
      <c r="D11" s="123">
        <v>715381.2</v>
      </c>
      <c r="E11" s="123">
        <v>765069.6</v>
      </c>
      <c r="F11" s="123">
        <v>793904.5</v>
      </c>
      <c r="G11" s="123">
        <v>831557.5</v>
      </c>
      <c r="H11" s="124"/>
      <c r="I11" s="123">
        <f t="shared" si="0"/>
        <v>23.188776152657596</v>
      </c>
      <c r="J11" s="61"/>
      <c r="K11" s="61"/>
      <c r="M11" s="178" t="s">
        <v>48</v>
      </c>
      <c r="N11" s="10" t="s">
        <v>6</v>
      </c>
      <c r="O11" s="11">
        <f t="shared" si="1"/>
        <v>5.275999513564486E-2</v>
      </c>
      <c r="P11" s="12">
        <f t="shared" si="2"/>
        <v>5.4289057121595187E-2</v>
      </c>
      <c r="Q11" s="12">
        <f t="shared" si="3"/>
        <v>5.6971584756601031E-2</v>
      </c>
      <c r="R11" s="12">
        <f t="shared" si="4"/>
        <v>5.8626550825571465E-2</v>
      </c>
      <c r="S11" s="12">
        <f t="shared" si="5"/>
        <v>5.9635440876201561E-2</v>
      </c>
      <c r="T11" s="24"/>
      <c r="U11" s="36">
        <f t="shared" si="6"/>
        <v>0.68754457405567004</v>
      </c>
    </row>
    <row r="12" spans="1:21" x14ac:dyDescent="0.2">
      <c r="A12" s="200"/>
      <c r="B12" s="137" t="s">
        <v>8</v>
      </c>
      <c r="C12" s="127">
        <v>733823.5</v>
      </c>
      <c r="D12" s="127">
        <v>784786.6</v>
      </c>
      <c r="E12" s="127">
        <v>826855.6</v>
      </c>
      <c r="F12" s="127">
        <v>858535.6</v>
      </c>
      <c r="G12" s="127">
        <v>920272.1</v>
      </c>
      <c r="H12" s="128"/>
      <c r="I12" s="127">
        <f t="shared" si="0"/>
        <v>25.407826268850748</v>
      </c>
      <c r="M12" s="178"/>
      <c r="N12" s="10" t="s">
        <v>8</v>
      </c>
      <c r="O12" s="11">
        <f t="shared" si="1"/>
        <v>5.7355519542806266E-2</v>
      </c>
      <c r="P12" s="12">
        <f t="shared" si="2"/>
        <v>5.955611435646125E-2</v>
      </c>
      <c r="Q12" s="12">
        <f t="shared" si="3"/>
        <v>6.1572533919620129E-2</v>
      </c>
      <c r="R12" s="12">
        <f t="shared" si="4"/>
        <v>6.3399289195315678E-2</v>
      </c>
      <c r="S12" s="12">
        <f t="shared" si="5"/>
        <v>6.5997639862027405E-2</v>
      </c>
      <c r="T12" s="24"/>
      <c r="U12" s="36">
        <f t="shared" si="6"/>
        <v>0.86421203192211382</v>
      </c>
    </row>
    <row r="13" spans="1:21" x14ac:dyDescent="0.2">
      <c r="A13" s="197" t="s">
        <v>49</v>
      </c>
      <c r="B13" s="138" t="s">
        <v>6</v>
      </c>
      <c r="C13" s="129">
        <v>461644.6</v>
      </c>
      <c r="D13" s="129">
        <v>479371.3</v>
      </c>
      <c r="E13" s="129">
        <v>517777.1</v>
      </c>
      <c r="F13" s="129">
        <v>544064.6</v>
      </c>
      <c r="G13" s="129">
        <v>601979.69999999995</v>
      </c>
      <c r="H13" s="124"/>
      <c r="I13" s="129">
        <f t="shared" si="0"/>
        <v>30.398947588686188</v>
      </c>
      <c r="M13" s="177" t="s">
        <v>49</v>
      </c>
      <c r="N13" s="7" t="s">
        <v>6</v>
      </c>
      <c r="O13" s="8">
        <f t="shared" si="1"/>
        <v>3.6082063162505673E-2</v>
      </c>
      <c r="P13" s="9">
        <f t="shared" si="2"/>
        <v>3.6378669006333048E-2</v>
      </c>
      <c r="Q13" s="9">
        <f t="shared" si="3"/>
        <v>3.8556729920620411E-2</v>
      </c>
      <c r="R13" s="9">
        <f t="shared" si="4"/>
        <v>4.0176911611275928E-2</v>
      </c>
      <c r="S13" s="9">
        <f t="shared" si="5"/>
        <v>4.3171187570340656E-2</v>
      </c>
      <c r="T13" s="23"/>
      <c r="U13" s="35">
        <f t="shared" si="6"/>
        <v>0.70891244078349835</v>
      </c>
    </row>
    <row r="14" spans="1:21" x14ac:dyDescent="0.2">
      <c r="A14" s="198"/>
      <c r="B14" s="144" t="s">
        <v>8</v>
      </c>
      <c r="C14" s="130">
        <v>569466.69999999995</v>
      </c>
      <c r="D14" s="130">
        <v>615302.19999999995</v>
      </c>
      <c r="E14" s="130">
        <v>680730.7</v>
      </c>
      <c r="F14" s="130">
        <v>719640.9</v>
      </c>
      <c r="G14" s="130">
        <v>764912.4</v>
      </c>
      <c r="H14" s="126"/>
      <c r="I14" s="130">
        <f t="shared" si="0"/>
        <v>34.320830348815846</v>
      </c>
      <c r="M14" s="177"/>
      <c r="N14" s="7" t="s">
        <v>8</v>
      </c>
      <c r="O14" s="8">
        <f t="shared" si="1"/>
        <v>4.4509420100102261E-2</v>
      </c>
      <c r="P14" s="9">
        <f t="shared" si="2"/>
        <v>4.66942327850427E-2</v>
      </c>
      <c r="Q14" s="9">
        <f t="shared" si="3"/>
        <v>5.0691213938536248E-2</v>
      </c>
      <c r="R14" s="9">
        <f t="shared" si="4"/>
        <v>5.3142492327490264E-2</v>
      </c>
      <c r="S14" s="9">
        <f t="shared" si="5"/>
        <v>5.4855963905891585E-2</v>
      </c>
      <c r="T14" s="23"/>
      <c r="U14" s="35">
        <f t="shared" si="6"/>
        <v>1.0346543805789323</v>
      </c>
    </row>
    <row r="15" spans="1:21" x14ac:dyDescent="0.2">
      <c r="A15" s="184" t="s">
        <v>41</v>
      </c>
      <c r="B15" s="145" t="s">
        <v>6</v>
      </c>
      <c r="C15" s="141">
        <v>279622</v>
      </c>
      <c r="D15" s="141">
        <v>289442.90000000008</v>
      </c>
      <c r="E15" s="141">
        <v>310254</v>
      </c>
      <c r="F15" s="141">
        <v>323597.80000000016</v>
      </c>
      <c r="G15" s="141">
        <v>361634.29999999993</v>
      </c>
      <c r="H15" s="142"/>
      <c r="I15" s="141">
        <f t="shared" si="0"/>
        <v>29.329702240882309</v>
      </c>
      <c r="M15" s="178" t="s">
        <v>41</v>
      </c>
      <c r="N15" s="10" t="s">
        <v>6</v>
      </c>
      <c r="O15" s="11">
        <f t="shared" si="1"/>
        <v>2.1855207806234844E-2</v>
      </c>
      <c r="P15" s="12">
        <f t="shared" si="2"/>
        <v>2.1965327201134401E-2</v>
      </c>
      <c r="Q15" s="12">
        <f t="shared" si="3"/>
        <v>2.3103338646672796E-2</v>
      </c>
      <c r="R15" s="12">
        <f t="shared" si="4"/>
        <v>2.3896353867175611E-2</v>
      </c>
      <c r="S15" s="12">
        <f t="shared" si="5"/>
        <v>2.5934732013668967E-2</v>
      </c>
      <c r="T15" s="24"/>
      <c r="U15" s="36">
        <f t="shared" si="6"/>
        <v>0.40795242074341231</v>
      </c>
    </row>
    <row r="16" spans="1:21" x14ac:dyDescent="0.2">
      <c r="A16" s="184"/>
      <c r="B16" s="137" t="s">
        <v>8</v>
      </c>
      <c r="C16" s="127">
        <v>340068.80000000005</v>
      </c>
      <c r="D16" s="127">
        <v>368869.80000000005</v>
      </c>
      <c r="E16" s="127">
        <v>417650</v>
      </c>
      <c r="F16" s="127">
        <v>439426.1</v>
      </c>
      <c r="G16" s="127">
        <v>468438.70000000007</v>
      </c>
      <c r="H16" s="128"/>
      <c r="I16" s="127">
        <f t="shared" si="0"/>
        <v>37.748214478952498</v>
      </c>
      <c r="M16" s="178"/>
      <c r="N16" s="10" t="s">
        <v>8</v>
      </c>
      <c r="O16" s="11">
        <f t="shared" si="1"/>
        <v>2.6579719379794569E-2</v>
      </c>
      <c r="P16" s="12">
        <f t="shared" si="2"/>
        <v>2.7992898950421674E-2</v>
      </c>
      <c r="Q16" s="12">
        <f t="shared" si="3"/>
        <v>3.1100676818938331E-2</v>
      </c>
      <c r="R16" s="12">
        <f t="shared" si="4"/>
        <v>3.2449792872735507E-2</v>
      </c>
      <c r="S16" s="12">
        <f t="shared" si="5"/>
        <v>3.3594247418819174E-2</v>
      </c>
      <c r="T16" s="24"/>
      <c r="U16" s="36">
        <f t="shared" si="6"/>
        <v>0.70145280390246056</v>
      </c>
    </row>
    <row r="17" spans="1:21" x14ac:dyDescent="0.2">
      <c r="A17" s="179" t="s">
        <v>9</v>
      </c>
      <c r="B17" s="138" t="s">
        <v>6</v>
      </c>
      <c r="C17" s="129">
        <v>17216</v>
      </c>
      <c r="D17" s="129">
        <v>17678.8</v>
      </c>
      <c r="E17" s="129">
        <v>19606.2</v>
      </c>
      <c r="F17" s="129">
        <v>21102.5</v>
      </c>
      <c r="G17" s="129">
        <v>22887</v>
      </c>
      <c r="H17" s="124"/>
      <c r="I17" s="129">
        <f t="shared" si="0"/>
        <v>32.94028810408922</v>
      </c>
      <c r="J17" s="59"/>
      <c r="K17" s="59"/>
      <c r="M17" s="176" t="s">
        <v>9</v>
      </c>
      <c r="N17" s="7" t="s">
        <v>6</v>
      </c>
      <c r="O17" s="8">
        <f t="shared" si="1"/>
        <v>1.3455996223191991E-3</v>
      </c>
      <c r="P17" s="9">
        <f t="shared" si="2"/>
        <v>1.3416139298058952E-3</v>
      </c>
      <c r="Q17" s="9">
        <f t="shared" si="3"/>
        <v>1.4599930320782204E-3</v>
      </c>
      <c r="R17" s="9">
        <f t="shared" si="4"/>
        <v>1.5583320018926986E-3</v>
      </c>
      <c r="S17" s="9">
        <f t="shared" si="5"/>
        <v>1.6413493177965747E-3</v>
      </c>
      <c r="T17" s="23"/>
      <c r="U17" s="35">
        <f t="shared" si="6"/>
        <v>2.9574969547737567E-2</v>
      </c>
    </row>
    <row r="18" spans="1:21" x14ac:dyDescent="0.2">
      <c r="A18" s="177"/>
      <c r="B18" s="139" t="s">
        <v>8</v>
      </c>
      <c r="C18" s="133">
        <v>19503.8</v>
      </c>
      <c r="D18" s="133">
        <v>21709.7</v>
      </c>
      <c r="E18" s="133">
        <v>25171.7</v>
      </c>
      <c r="F18" s="133">
        <v>27651.1</v>
      </c>
      <c r="G18" s="133">
        <v>29099.9</v>
      </c>
      <c r="H18" s="128"/>
      <c r="I18" s="133">
        <f t="shared" si="0"/>
        <v>49.201181308257894</v>
      </c>
      <c r="J18" s="59"/>
      <c r="K18" s="59"/>
      <c r="M18" s="176"/>
      <c r="N18" s="7" t="s">
        <v>8</v>
      </c>
      <c r="O18" s="8">
        <f t="shared" si="1"/>
        <v>1.5244136799366398E-3</v>
      </c>
      <c r="P18" s="9">
        <f t="shared" si="2"/>
        <v>1.647512044477399E-3</v>
      </c>
      <c r="Q18" s="9">
        <f t="shared" si="3"/>
        <v>1.8744329143619539E-3</v>
      </c>
      <c r="R18" s="9">
        <f t="shared" si="4"/>
        <v>2.0419189203902473E-3</v>
      </c>
      <c r="S18" s="9">
        <f t="shared" si="5"/>
        <v>2.0869096435945536E-3</v>
      </c>
      <c r="T18" s="23"/>
      <c r="U18" s="35">
        <f t="shared" si="6"/>
        <v>5.6249596365791375E-2</v>
      </c>
    </row>
    <row r="19" spans="1:21" x14ac:dyDescent="0.2">
      <c r="A19" s="185" t="s">
        <v>10</v>
      </c>
      <c r="B19" s="136" t="s">
        <v>6</v>
      </c>
      <c r="C19" s="123">
        <v>142127.20000000001</v>
      </c>
      <c r="D19" s="123">
        <v>144807.9</v>
      </c>
      <c r="E19" s="123">
        <v>159407.4</v>
      </c>
      <c r="F19" s="123">
        <v>165269.4</v>
      </c>
      <c r="G19" s="123">
        <v>190432.2</v>
      </c>
      <c r="H19" s="124"/>
      <c r="I19" s="123">
        <f t="shared" si="0"/>
        <v>33.987160796807366</v>
      </c>
      <c r="M19" s="188" t="s">
        <v>10</v>
      </c>
      <c r="N19" s="10" t="s">
        <v>6</v>
      </c>
      <c r="O19" s="11">
        <f t="shared" si="1"/>
        <v>1.1108637699888782E-2</v>
      </c>
      <c r="P19" s="12">
        <f t="shared" si="2"/>
        <v>1.0989224143377326E-2</v>
      </c>
      <c r="Q19" s="12">
        <f t="shared" si="3"/>
        <v>1.1870413096964516E-2</v>
      </c>
      <c r="R19" s="12">
        <f t="shared" si="4"/>
        <v>1.2204458948162784E-2</v>
      </c>
      <c r="S19" s="12">
        <f t="shared" si="5"/>
        <v>1.3656912725848774E-2</v>
      </c>
      <c r="T19" s="24"/>
      <c r="U19" s="36">
        <f t="shared" si="6"/>
        <v>0.25482750259599918</v>
      </c>
    </row>
    <row r="20" spans="1:21" x14ac:dyDescent="0.2">
      <c r="A20" s="186"/>
      <c r="B20" s="137" t="s">
        <v>8</v>
      </c>
      <c r="C20" s="127">
        <v>140080.5</v>
      </c>
      <c r="D20" s="127">
        <v>151939</v>
      </c>
      <c r="E20" s="127">
        <v>173495.7</v>
      </c>
      <c r="F20" s="127">
        <v>182336.7</v>
      </c>
      <c r="G20" s="127">
        <v>197015.7</v>
      </c>
      <c r="H20" s="128"/>
      <c r="I20" s="127">
        <f t="shared" si="0"/>
        <v>40.644629338130585</v>
      </c>
      <c r="M20" s="188"/>
      <c r="N20" s="10" t="s">
        <v>8</v>
      </c>
      <c r="O20" s="11">
        <f t="shared" si="1"/>
        <v>1.094866797713084E-2</v>
      </c>
      <c r="P20" s="12">
        <f t="shared" si="2"/>
        <v>1.1530391139714116E-2</v>
      </c>
      <c r="Q20" s="12">
        <f t="shared" si="3"/>
        <v>1.2919510822879156E-2</v>
      </c>
      <c r="R20" s="12">
        <f t="shared" si="4"/>
        <v>1.3464808185262809E-2</v>
      </c>
      <c r="S20" s="12">
        <f t="shared" si="5"/>
        <v>1.412905076201401E-2</v>
      </c>
      <c r="T20" s="24"/>
      <c r="U20" s="36">
        <f t="shared" si="6"/>
        <v>0.31803827848831695</v>
      </c>
    </row>
    <row r="21" spans="1:21" x14ac:dyDescent="0.2">
      <c r="A21" s="179" t="s">
        <v>11</v>
      </c>
      <c r="B21" s="138" t="s">
        <v>6</v>
      </c>
      <c r="C21" s="129">
        <v>11966.4</v>
      </c>
      <c r="D21" s="129">
        <v>12414.8</v>
      </c>
      <c r="E21" s="129">
        <v>13747.6</v>
      </c>
      <c r="F21" s="129">
        <v>14172.7</v>
      </c>
      <c r="G21" s="129">
        <v>12466</v>
      </c>
      <c r="H21" s="124"/>
      <c r="I21" s="129">
        <f t="shared" si="0"/>
        <v>4.1750233988501169</v>
      </c>
      <c r="M21" s="176" t="s">
        <v>11</v>
      </c>
      <c r="N21" s="7" t="s">
        <v>6</v>
      </c>
      <c r="O21" s="8">
        <f t="shared" si="1"/>
        <v>9.3529178209342831E-4</v>
      </c>
      <c r="P21" s="9">
        <f t="shared" si="2"/>
        <v>9.4213796274375105E-4</v>
      </c>
      <c r="Q21" s="9">
        <f t="shared" si="3"/>
        <v>1.0237271989369965E-3</v>
      </c>
      <c r="R21" s="9">
        <f t="shared" si="4"/>
        <v>1.0465950462373961E-3</v>
      </c>
      <c r="S21" s="9">
        <f t="shared" si="5"/>
        <v>8.9400360884572458E-4</v>
      </c>
      <c r="T21" s="23"/>
      <c r="U21" s="35">
        <f t="shared" si="6"/>
        <v>-4.1288173247703728E-3</v>
      </c>
    </row>
    <row r="22" spans="1:21" x14ac:dyDescent="0.2">
      <c r="A22" s="177"/>
      <c r="B22" s="139" t="s">
        <v>8</v>
      </c>
      <c r="C22" s="133">
        <v>21927.8</v>
      </c>
      <c r="D22" s="133">
        <v>25271.4</v>
      </c>
      <c r="E22" s="133">
        <v>29214.799999999999</v>
      </c>
      <c r="F22" s="133">
        <v>30960.3</v>
      </c>
      <c r="G22" s="133">
        <v>28964</v>
      </c>
      <c r="H22" s="128"/>
      <c r="I22" s="133">
        <f t="shared" si="0"/>
        <v>32.088034367332796</v>
      </c>
      <c r="M22" s="176"/>
      <c r="N22" s="7" t="s">
        <v>8</v>
      </c>
      <c r="O22" s="8">
        <f t="shared" si="1"/>
        <v>1.7138731063133673E-3</v>
      </c>
      <c r="P22" s="9">
        <f t="shared" si="2"/>
        <v>1.9178033727230751E-3</v>
      </c>
      <c r="Q22" s="9">
        <f t="shared" si="3"/>
        <v>2.1755059335087264E-3</v>
      </c>
      <c r="R22" s="9">
        <f t="shared" si="4"/>
        <v>2.2862895997250807E-3</v>
      </c>
      <c r="S22" s="9">
        <f t="shared" si="5"/>
        <v>2.0771635269218329E-3</v>
      </c>
      <c r="T22" s="23"/>
      <c r="U22" s="35">
        <f t="shared" si="6"/>
        <v>3.6329042060846563E-2</v>
      </c>
    </row>
    <row r="23" spans="1:21" x14ac:dyDescent="0.2">
      <c r="A23" s="185" t="s">
        <v>12</v>
      </c>
      <c r="B23" s="136" t="s">
        <v>6</v>
      </c>
      <c r="C23" s="123">
        <v>46376.6</v>
      </c>
      <c r="D23" s="123">
        <v>47289</v>
      </c>
      <c r="E23" s="123">
        <v>50533.7</v>
      </c>
      <c r="F23" s="123">
        <v>53916.7</v>
      </c>
      <c r="G23" s="123">
        <v>63853.4</v>
      </c>
      <c r="H23" s="124"/>
      <c r="I23" s="123">
        <f t="shared" si="0"/>
        <v>37.684521935631338</v>
      </c>
      <c r="M23" s="188" t="s">
        <v>12</v>
      </c>
      <c r="N23" s="10" t="s">
        <v>6</v>
      </c>
      <c r="O23" s="11">
        <f t="shared" si="1"/>
        <v>3.6247871424517054E-3</v>
      </c>
      <c r="P23" s="12">
        <f t="shared" si="2"/>
        <v>3.5886814221887785E-3</v>
      </c>
      <c r="Q23" s="12">
        <f t="shared" si="3"/>
        <v>3.7630366866160275E-3</v>
      </c>
      <c r="R23" s="12">
        <f t="shared" si="4"/>
        <v>3.981524418739394E-3</v>
      </c>
      <c r="S23" s="12">
        <f t="shared" si="5"/>
        <v>4.5792692152309957E-3</v>
      </c>
      <c r="T23" s="24"/>
      <c r="U23" s="36">
        <f t="shared" si="6"/>
        <v>9.5448207277929034E-2</v>
      </c>
    </row>
    <row r="24" spans="1:21" x14ac:dyDescent="0.2">
      <c r="A24" s="186"/>
      <c r="B24" s="137" t="s">
        <v>8</v>
      </c>
      <c r="C24" s="127">
        <v>77119.899999999994</v>
      </c>
      <c r="D24" s="127">
        <v>82177.2</v>
      </c>
      <c r="E24" s="127">
        <v>95487.6</v>
      </c>
      <c r="F24" s="127">
        <v>99586.8</v>
      </c>
      <c r="G24" s="127">
        <v>109688.9</v>
      </c>
      <c r="H24" s="128"/>
      <c r="I24" s="127">
        <f t="shared" si="0"/>
        <v>42.23164189787591</v>
      </c>
      <c r="M24" s="188"/>
      <c r="N24" s="10" t="s">
        <v>8</v>
      </c>
      <c r="O24" s="11">
        <f t="shared" si="1"/>
        <v>6.0276782245175641E-3</v>
      </c>
      <c r="P24" s="12">
        <f t="shared" si="2"/>
        <v>6.2362873177164175E-3</v>
      </c>
      <c r="Q24" s="12">
        <f t="shared" si="3"/>
        <v>7.1105686287945792E-3</v>
      </c>
      <c r="R24" s="12">
        <f t="shared" si="4"/>
        <v>7.3540716695219902E-3</v>
      </c>
      <c r="S24" s="12">
        <f t="shared" si="5"/>
        <v>7.8663783451241621E-3</v>
      </c>
      <c r="T24" s="24"/>
      <c r="U24" s="36">
        <f t="shared" si="6"/>
        <v>0.18387001206065981</v>
      </c>
    </row>
    <row r="25" spans="1:21" x14ac:dyDescent="0.2">
      <c r="A25" s="179" t="s">
        <v>13</v>
      </c>
      <c r="B25" s="138" t="s">
        <v>6</v>
      </c>
      <c r="C25" s="129">
        <v>10977.4</v>
      </c>
      <c r="D25" s="129">
        <v>11585.4</v>
      </c>
      <c r="E25" s="129">
        <v>12400.4</v>
      </c>
      <c r="F25" s="129">
        <v>13915.2</v>
      </c>
      <c r="G25" s="129">
        <v>15512.3</v>
      </c>
      <c r="H25" s="124"/>
      <c r="I25" s="129">
        <f t="shared" si="0"/>
        <v>41.311239455608792</v>
      </c>
      <c r="M25" s="176" t="s">
        <v>13</v>
      </c>
      <c r="N25" s="7" t="s">
        <v>6</v>
      </c>
      <c r="O25" s="8">
        <f t="shared" si="1"/>
        <v>8.5799171085308864E-4</v>
      </c>
      <c r="P25" s="9">
        <f t="shared" si="2"/>
        <v>8.7919621367814663E-4</v>
      </c>
      <c r="Q25" s="9">
        <f t="shared" si="3"/>
        <v>9.2340675883051089E-4</v>
      </c>
      <c r="R25" s="9">
        <f t="shared" si="4"/>
        <v>1.027579740444842E-3</v>
      </c>
      <c r="S25" s="9">
        <f t="shared" si="5"/>
        <v>1.1124700931732338E-3</v>
      </c>
      <c r="T25" s="23"/>
      <c r="U25" s="35">
        <f t="shared" si="6"/>
        <v>2.5447838232014519E-2</v>
      </c>
    </row>
    <row r="26" spans="1:21" x14ac:dyDescent="0.2">
      <c r="A26" s="177"/>
      <c r="B26" s="139" t="s">
        <v>8</v>
      </c>
      <c r="C26" s="133">
        <v>21248.3</v>
      </c>
      <c r="D26" s="133">
        <v>22658.2</v>
      </c>
      <c r="E26" s="133">
        <v>24158.6</v>
      </c>
      <c r="F26" s="133">
        <v>26355.7</v>
      </c>
      <c r="G26" s="133">
        <v>27653.8</v>
      </c>
      <c r="H26" s="128"/>
      <c r="I26" s="133">
        <f t="shared" si="0"/>
        <v>30.145941087051671</v>
      </c>
      <c r="M26" s="176"/>
      <c r="N26" s="7" t="s">
        <v>8</v>
      </c>
      <c r="O26" s="8">
        <f t="shared" si="1"/>
        <v>1.6607635022609802E-3</v>
      </c>
      <c r="P26" s="9">
        <f t="shared" si="2"/>
        <v>1.7194920890743679E-3</v>
      </c>
      <c r="Q26" s="9">
        <f t="shared" si="3"/>
        <v>1.7989915263929212E-3</v>
      </c>
      <c r="R26" s="9">
        <f t="shared" si="4"/>
        <v>1.9462590092303468E-3</v>
      </c>
      <c r="S26" s="9">
        <f t="shared" si="5"/>
        <v>1.9832020694928523E-3</v>
      </c>
      <c r="T26" s="23"/>
      <c r="U26" s="35">
        <f t="shared" si="6"/>
        <v>3.2243856723187213E-2</v>
      </c>
    </row>
    <row r="27" spans="1:21" x14ac:dyDescent="0.2">
      <c r="A27" s="185" t="s">
        <v>15</v>
      </c>
      <c r="B27" s="136" t="s">
        <v>6</v>
      </c>
      <c r="C27" s="123">
        <v>14144.8</v>
      </c>
      <c r="D27" s="123">
        <v>15527.9</v>
      </c>
      <c r="E27" s="123">
        <v>15423.9</v>
      </c>
      <c r="F27" s="123">
        <v>14983.3</v>
      </c>
      <c r="G27" s="123">
        <v>15192.5</v>
      </c>
      <c r="H27" s="124"/>
      <c r="I27" s="123">
        <f t="shared" si="0"/>
        <v>7.4069622758893781</v>
      </c>
      <c r="M27" s="188" t="s">
        <v>15</v>
      </c>
      <c r="N27" s="10" t="s">
        <v>6</v>
      </c>
      <c r="O27" s="11">
        <f t="shared" si="1"/>
        <v>1.1055551543785202E-3</v>
      </c>
      <c r="P27" s="12">
        <f t="shared" si="2"/>
        <v>1.1783858033708712E-3</v>
      </c>
      <c r="Q27" s="12">
        <f t="shared" si="3"/>
        <v>1.1485543617565496E-3</v>
      </c>
      <c r="R27" s="12">
        <f t="shared" si="4"/>
        <v>1.1064544904138783E-3</v>
      </c>
      <c r="S27" s="12">
        <f t="shared" si="5"/>
        <v>1.0895355228131454E-3</v>
      </c>
      <c r="T27" s="24"/>
      <c r="U27" s="36">
        <f t="shared" si="6"/>
        <v>-1.6019631565374797E-3</v>
      </c>
    </row>
    <row r="28" spans="1:21" x14ac:dyDescent="0.2">
      <c r="A28" s="186"/>
      <c r="B28" s="137" t="s">
        <v>8</v>
      </c>
      <c r="C28" s="127">
        <v>19115.5</v>
      </c>
      <c r="D28" s="127">
        <v>20233.8</v>
      </c>
      <c r="E28" s="127">
        <v>24131.9</v>
      </c>
      <c r="F28" s="127">
        <v>24465.200000000001</v>
      </c>
      <c r="G28" s="127">
        <v>25681.8</v>
      </c>
      <c r="H28" s="128"/>
      <c r="I28" s="127">
        <f t="shared" si="0"/>
        <v>34.350657843111613</v>
      </c>
      <c r="M28" s="188"/>
      <c r="N28" s="10" t="s">
        <v>8</v>
      </c>
      <c r="O28" s="11">
        <f t="shared" si="1"/>
        <v>1.4940642181948565E-3</v>
      </c>
      <c r="P28" s="12">
        <f t="shared" si="2"/>
        <v>1.5355085148826006E-3</v>
      </c>
      <c r="Q28" s="12">
        <f t="shared" si="3"/>
        <v>1.7970032872667017E-3</v>
      </c>
      <c r="R28" s="12">
        <f t="shared" si="4"/>
        <v>1.8066534340815186E-3</v>
      </c>
      <c r="S28" s="12">
        <f t="shared" si="5"/>
        <v>1.8417793904744208E-3</v>
      </c>
      <c r="T28" s="24"/>
      <c r="U28" s="36">
        <f t="shared" si="6"/>
        <v>3.4771517227956426E-2</v>
      </c>
    </row>
    <row r="29" spans="1:21" x14ac:dyDescent="0.2">
      <c r="A29" s="179" t="s">
        <v>14</v>
      </c>
      <c r="B29" s="138" t="s">
        <v>6</v>
      </c>
      <c r="C29" s="129">
        <v>14340.4</v>
      </c>
      <c r="D29" s="129">
        <v>15086</v>
      </c>
      <c r="E29" s="129">
        <v>14659.8</v>
      </c>
      <c r="F29" s="129">
        <v>15364.1</v>
      </c>
      <c r="G29" s="129">
        <v>15728</v>
      </c>
      <c r="H29" s="124"/>
      <c r="I29" s="129">
        <f t="shared" si="0"/>
        <v>9.6761596608183904</v>
      </c>
      <c r="M29" s="176" t="s">
        <v>14</v>
      </c>
      <c r="N29" s="7" t="s">
        <v>6</v>
      </c>
      <c r="O29" s="8">
        <f t="shared" si="1"/>
        <v>1.1208432170019889E-3</v>
      </c>
      <c r="P29" s="9">
        <f t="shared" si="2"/>
        <v>1.144850767306137E-3</v>
      </c>
      <c r="Q29" s="9">
        <f t="shared" si="3"/>
        <v>1.0916549791219253E-3</v>
      </c>
      <c r="R29" s="9">
        <f t="shared" si="4"/>
        <v>1.134574989232537E-3</v>
      </c>
      <c r="S29" s="9">
        <f t="shared" si="5"/>
        <v>1.1279390951328058E-3</v>
      </c>
      <c r="T29" s="23"/>
      <c r="U29" s="35">
        <f t="shared" si="6"/>
        <v>7.0958781308169076E-4</v>
      </c>
    </row>
    <row r="30" spans="1:21" x14ac:dyDescent="0.2">
      <c r="A30" s="177"/>
      <c r="B30" s="139" t="s">
        <v>8</v>
      </c>
      <c r="C30" s="133">
        <v>8337.1</v>
      </c>
      <c r="D30" s="133">
        <v>9278.2999999999993</v>
      </c>
      <c r="E30" s="133">
        <v>9672.2000000000007</v>
      </c>
      <c r="F30" s="133">
        <v>10762.1</v>
      </c>
      <c r="G30" s="133">
        <v>11033.9</v>
      </c>
      <c r="H30" s="128"/>
      <c r="I30" s="133">
        <f t="shared" si="0"/>
        <v>32.346979165417224</v>
      </c>
      <c r="M30" s="176"/>
      <c r="N30" s="7" t="s">
        <v>8</v>
      </c>
      <c r="O30" s="8">
        <f t="shared" si="1"/>
        <v>6.5162631338507168E-4</v>
      </c>
      <c r="P30" s="9">
        <f t="shared" si="2"/>
        <v>7.0411433609283644E-4</v>
      </c>
      <c r="Q30" s="9">
        <f t="shared" si="3"/>
        <v>7.2024893170869234E-4</v>
      </c>
      <c r="R30" s="9">
        <f t="shared" si="4"/>
        <v>7.9473639794192213E-4</v>
      </c>
      <c r="S30" s="9">
        <f t="shared" si="5"/>
        <v>7.9130004970662932E-4</v>
      </c>
      <c r="T30" s="23"/>
      <c r="U30" s="35">
        <f t="shared" si="6"/>
        <v>1.3967373632155763E-2</v>
      </c>
    </row>
    <row r="31" spans="1:21" x14ac:dyDescent="0.2">
      <c r="A31" s="185" t="s">
        <v>16</v>
      </c>
      <c r="B31" s="136" t="s">
        <v>6</v>
      </c>
      <c r="C31" s="123">
        <v>4748.8</v>
      </c>
      <c r="D31" s="123">
        <v>4601.6000000000004</v>
      </c>
      <c r="E31" s="123">
        <v>4888.3999999999996</v>
      </c>
      <c r="F31" s="123">
        <v>5747.3</v>
      </c>
      <c r="G31" s="123">
        <v>5958.5</v>
      </c>
      <c r="H31" s="124"/>
      <c r="I31" s="123">
        <f t="shared" si="0"/>
        <v>25.473803908355791</v>
      </c>
      <c r="M31" s="188" t="s">
        <v>16</v>
      </c>
      <c r="N31" s="10" t="s">
        <v>6</v>
      </c>
      <c r="O31" s="11">
        <f t="shared" si="1"/>
        <v>3.7116539768061176E-4</v>
      </c>
      <c r="P31" s="12">
        <f t="shared" si="2"/>
        <v>3.4920756269626944E-4</v>
      </c>
      <c r="Q31" s="12">
        <f t="shared" si="3"/>
        <v>3.6401903163342064E-4</v>
      </c>
      <c r="R31" s="12">
        <f t="shared" si="4"/>
        <v>4.2441424070503053E-4</v>
      </c>
      <c r="S31" s="12">
        <f t="shared" si="5"/>
        <v>4.2731593962034735E-4</v>
      </c>
      <c r="T31" s="24"/>
      <c r="U31" s="36">
        <f t="shared" si="6"/>
        <v>5.6150541939735581E-3</v>
      </c>
    </row>
    <row r="32" spans="1:21" x14ac:dyDescent="0.2">
      <c r="A32" s="186"/>
      <c r="B32" s="137" t="s">
        <v>8</v>
      </c>
      <c r="C32" s="127">
        <v>7436.2</v>
      </c>
      <c r="D32" s="127">
        <v>7863.6</v>
      </c>
      <c r="E32" s="127">
        <v>8980.2999999999993</v>
      </c>
      <c r="F32" s="127">
        <v>10722.3</v>
      </c>
      <c r="G32" s="127">
        <v>11916.8</v>
      </c>
      <c r="H32" s="128"/>
      <c r="I32" s="127">
        <f t="shared" si="0"/>
        <v>60.253893117452463</v>
      </c>
      <c r="M32" s="188"/>
      <c r="N32" s="10" t="s">
        <v>8</v>
      </c>
      <c r="O32" s="11">
        <f t="shared" si="1"/>
        <v>5.8121212311164187E-4</v>
      </c>
      <c r="P32" s="12">
        <f t="shared" si="2"/>
        <v>5.9675516994488534E-4</v>
      </c>
      <c r="Q32" s="12">
        <f t="shared" si="3"/>
        <v>6.6872598596219774E-4</v>
      </c>
      <c r="R32" s="12">
        <f t="shared" si="4"/>
        <v>7.9179733320194673E-4</v>
      </c>
      <c r="S32" s="12">
        <f t="shared" si="5"/>
        <v>8.546175361698003E-4</v>
      </c>
      <c r="T32" s="24"/>
      <c r="U32" s="36">
        <f t="shared" si="6"/>
        <v>2.7340541305815841E-2</v>
      </c>
    </row>
    <row r="33" spans="1:21" x14ac:dyDescent="0.2">
      <c r="A33" s="179" t="s">
        <v>17</v>
      </c>
      <c r="B33" s="138" t="s">
        <v>6</v>
      </c>
      <c r="C33" s="129">
        <v>11725.6</v>
      </c>
      <c r="D33" s="129">
        <v>13758.1</v>
      </c>
      <c r="E33" s="129">
        <v>13011.2</v>
      </c>
      <c r="F33" s="129">
        <v>12719.8</v>
      </c>
      <c r="G33" s="129">
        <v>12068.9</v>
      </c>
      <c r="H33" s="124"/>
      <c r="I33" s="129">
        <f t="shared" si="0"/>
        <v>2.9277819471924613</v>
      </c>
      <c r="M33" s="176" t="s">
        <v>17</v>
      </c>
      <c r="N33" s="7" t="s">
        <v>6</v>
      </c>
      <c r="O33" s="8">
        <f t="shared" si="1"/>
        <v>9.1647089518273703E-4</v>
      </c>
      <c r="P33" s="9">
        <f t="shared" si="2"/>
        <v>1.0440787048703807E-3</v>
      </c>
      <c r="Q33" s="9">
        <f t="shared" si="3"/>
        <v>9.6889052131346931E-4</v>
      </c>
      <c r="R33" s="9">
        <f t="shared" si="4"/>
        <v>9.3930441405874873E-4</v>
      </c>
      <c r="S33" s="9">
        <f t="shared" si="5"/>
        <v>8.6552544158496436E-4</v>
      </c>
      <c r="T33" s="23"/>
      <c r="U33" s="35">
        <f t="shared" si="6"/>
        <v>-5.0945453597772677E-3</v>
      </c>
    </row>
    <row r="34" spans="1:21" x14ac:dyDescent="0.2">
      <c r="A34" s="177"/>
      <c r="B34" s="139" t="s">
        <v>8</v>
      </c>
      <c r="C34" s="133">
        <v>10784.4</v>
      </c>
      <c r="D34" s="133">
        <v>11120.3</v>
      </c>
      <c r="E34" s="133">
        <v>11829.1</v>
      </c>
      <c r="F34" s="133">
        <v>11687.7</v>
      </c>
      <c r="G34" s="133">
        <v>12349.3</v>
      </c>
      <c r="H34" s="128"/>
      <c r="I34" s="133">
        <f t="shared" si="0"/>
        <v>14.510774822892323</v>
      </c>
      <c r="M34" s="176"/>
      <c r="N34" s="7" t="s">
        <v>8</v>
      </c>
      <c r="O34" s="8">
        <f t="shared" si="1"/>
        <v>8.4290686378596478E-4</v>
      </c>
      <c r="P34" s="9">
        <f t="shared" si="2"/>
        <v>8.4390056924794074E-4</v>
      </c>
      <c r="Q34" s="9">
        <f t="shared" si="3"/>
        <v>8.8086439880019976E-4</v>
      </c>
      <c r="R34" s="9">
        <f t="shared" si="4"/>
        <v>8.6308811460828307E-4</v>
      </c>
      <c r="S34" s="9">
        <f t="shared" si="5"/>
        <v>8.8563442697886302E-4</v>
      </c>
      <c r="T34" s="23"/>
      <c r="U34" s="35">
        <f t="shared" si="6"/>
        <v>4.2727563192898246E-3</v>
      </c>
    </row>
    <row r="35" spans="1:21" x14ac:dyDescent="0.2">
      <c r="A35" s="185" t="s">
        <v>18</v>
      </c>
      <c r="B35" s="136" t="s">
        <v>6</v>
      </c>
      <c r="C35" s="123">
        <v>5998.8</v>
      </c>
      <c r="D35" s="123">
        <v>6693.4</v>
      </c>
      <c r="E35" s="123">
        <v>6575.4</v>
      </c>
      <c r="F35" s="123">
        <v>6406.8</v>
      </c>
      <c r="G35" s="123">
        <v>7535.5</v>
      </c>
      <c r="H35" s="124"/>
      <c r="I35" s="123">
        <f t="shared" si="0"/>
        <v>25.616790024671598</v>
      </c>
      <c r="M35" s="188" t="s">
        <v>18</v>
      </c>
      <c r="N35" s="10" t="s">
        <v>6</v>
      </c>
      <c r="O35" s="11">
        <f t="shared" si="1"/>
        <v>4.6886518438478224E-4</v>
      </c>
      <c r="P35" s="12">
        <f t="shared" si="2"/>
        <v>5.0795069109683792E-4</v>
      </c>
      <c r="Q35" s="12">
        <f t="shared" si="3"/>
        <v>4.8964297942115907E-4</v>
      </c>
      <c r="R35" s="12">
        <f t="shared" si="4"/>
        <v>4.7311557728829006E-4</v>
      </c>
      <c r="S35" s="12">
        <f t="shared" si="5"/>
        <v>5.4041105362240955E-4</v>
      </c>
      <c r="T35" s="24"/>
      <c r="U35" s="36">
        <f t="shared" si="6"/>
        <v>7.1545869237627305E-3</v>
      </c>
    </row>
    <row r="36" spans="1:21" x14ac:dyDescent="0.2">
      <c r="A36" s="196"/>
      <c r="B36" s="146" t="s">
        <v>8</v>
      </c>
      <c r="C36" s="125">
        <v>14515.3</v>
      </c>
      <c r="D36" s="125">
        <v>16618.3</v>
      </c>
      <c r="E36" s="125">
        <v>15508.1</v>
      </c>
      <c r="F36" s="125">
        <v>14898.2</v>
      </c>
      <c r="G36" s="125">
        <v>15034.6</v>
      </c>
      <c r="H36" s="126"/>
      <c r="I36" s="125">
        <f t="shared" si="0"/>
        <v>3.5776043209578936</v>
      </c>
      <c r="M36" s="188"/>
      <c r="N36" s="10" t="s">
        <v>8</v>
      </c>
      <c r="O36" s="11">
        <f t="shared" si="1"/>
        <v>1.1345133711576363E-3</v>
      </c>
      <c r="P36" s="12">
        <f t="shared" si="2"/>
        <v>1.2611343965480298E-3</v>
      </c>
      <c r="Q36" s="12">
        <f t="shared" si="3"/>
        <v>1.154824389263205E-3</v>
      </c>
      <c r="R36" s="12">
        <f t="shared" si="4"/>
        <v>1.1001702087713684E-3</v>
      </c>
      <c r="S36" s="12">
        <f t="shared" si="5"/>
        <v>1.0782116683420448E-3</v>
      </c>
      <c r="T36" s="24"/>
      <c r="U36" s="36">
        <f t="shared" si="6"/>
        <v>-5.6301702815591452E-3</v>
      </c>
    </row>
    <row r="37" spans="1:21" x14ac:dyDescent="0.2">
      <c r="A37" s="189" t="s">
        <v>19</v>
      </c>
      <c r="B37" s="147" t="s">
        <v>6</v>
      </c>
      <c r="C37" s="143">
        <v>182022.59999999998</v>
      </c>
      <c r="D37" s="143">
        <v>189928.39999999991</v>
      </c>
      <c r="E37" s="143">
        <v>207523.09999999998</v>
      </c>
      <c r="F37" s="143">
        <v>220466.79999999981</v>
      </c>
      <c r="G37" s="143">
        <v>240345.40000000002</v>
      </c>
      <c r="H37" s="142"/>
      <c r="I37" s="143">
        <f t="shared" si="0"/>
        <v>32.041515723871683</v>
      </c>
      <c r="M37" s="189" t="s">
        <v>19</v>
      </c>
      <c r="N37" s="7" t="s">
        <v>6</v>
      </c>
      <c r="O37" s="8">
        <f t="shared" si="1"/>
        <v>1.4226855356270829E-2</v>
      </c>
      <c r="P37" s="9">
        <f t="shared" si="2"/>
        <v>1.4413341805198649E-2</v>
      </c>
      <c r="Q37" s="9">
        <f t="shared" si="3"/>
        <v>1.5453391273947613E-2</v>
      </c>
      <c r="R37" s="9">
        <f t="shared" si="4"/>
        <v>1.6280557744100314E-2</v>
      </c>
      <c r="S37" s="9">
        <f t="shared" si="5"/>
        <v>1.7236455556671686E-2</v>
      </c>
      <c r="T37" s="23"/>
      <c r="U37" s="35">
        <f t="shared" si="6"/>
        <v>0.30096002004008571</v>
      </c>
    </row>
    <row r="38" spans="1:21" x14ac:dyDescent="0.2">
      <c r="A38" s="190"/>
      <c r="B38" s="144" t="s">
        <v>8</v>
      </c>
      <c r="C38" s="130">
        <v>229397.89999999991</v>
      </c>
      <c r="D38" s="130">
        <v>246432.39999999991</v>
      </c>
      <c r="E38" s="130">
        <v>263080.69999999995</v>
      </c>
      <c r="F38" s="130">
        <v>280214.80000000005</v>
      </c>
      <c r="G38" s="130">
        <v>296473.69999999995</v>
      </c>
      <c r="H38" s="126"/>
      <c r="I38" s="130">
        <f t="shared" si="0"/>
        <v>29.239936372564905</v>
      </c>
      <c r="M38" s="190"/>
      <c r="N38" s="13" t="s">
        <v>8</v>
      </c>
      <c r="O38" s="14">
        <f t="shared" si="1"/>
        <v>1.7929700720307692E-2</v>
      </c>
      <c r="P38" s="15">
        <f t="shared" si="2"/>
        <v>1.8701333834621026E-2</v>
      </c>
      <c r="Q38" s="15">
        <f t="shared" si="3"/>
        <v>1.9590537119597913E-2</v>
      </c>
      <c r="R38" s="15">
        <f t="shared" si="4"/>
        <v>2.0692699454754753E-2</v>
      </c>
      <c r="S38" s="15">
        <f t="shared" si="5"/>
        <v>2.126171648707241E-2</v>
      </c>
      <c r="T38" s="26"/>
      <c r="U38" s="37">
        <f t="shared" si="6"/>
        <v>0.33320157667647182</v>
      </c>
    </row>
    <row r="39" spans="1:21" ht="12" x14ac:dyDescent="0.2">
      <c r="A39" s="91"/>
      <c r="B39" s="16"/>
      <c r="C39" s="228"/>
      <c r="D39" s="228"/>
      <c r="E39" s="228"/>
      <c r="F39" s="228"/>
      <c r="G39" s="228"/>
      <c r="H39" s="226"/>
      <c r="I39" s="228"/>
      <c r="M39" s="91"/>
      <c r="N39" s="7"/>
      <c r="O39" s="9"/>
      <c r="P39" s="9"/>
      <c r="Q39" s="9"/>
      <c r="R39" s="9"/>
      <c r="S39" s="9"/>
      <c r="T39" s="93"/>
      <c r="U39" s="35"/>
    </row>
    <row r="40" spans="1:21" ht="12" x14ac:dyDescent="0.2">
      <c r="A40" s="19" t="s">
        <v>88</v>
      </c>
      <c r="C40" s="228"/>
      <c r="D40" s="228"/>
      <c r="E40" s="228"/>
      <c r="F40" s="228"/>
      <c r="G40" s="228"/>
      <c r="H40" s="226"/>
      <c r="I40" s="228"/>
      <c r="M40" s="91"/>
      <c r="N40" s="7"/>
      <c r="O40" s="9"/>
      <c r="P40" s="9"/>
      <c r="Q40" s="9"/>
      <c r="R40" s="9"/>
      <c r="S40" s="9"/>
      <c r="T40" s="93"/>
      <c r="U40" s="35"/>
    </row>
    <row r="44" spans="1:21" ht="12" x14ac:dyDescent="0.25">
      <c r="A44" s="195" t="s">
        <v>64</v>
      </c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M44" s="4"/>
      <c r="N44" s="4"/>
      <c r="O44" s="4">
        <v>2010</v>
      </c>
      <c r="P44" s="4">
        <v>2011</v>
      </c>
      <c r="Q44" s="4">
        <v>2012</v>
      </c>
      <c r="R44" s="4">
        <v>2013</v>
      </c>
      <c r="S44" s="4">
        <v>2014</v>
      </c>
    </row>
    <row r="45" spans="1:21" x14ac:dyDescent="0.2">
      <c r="M45" s="187" t="s">
        <v>48</v>
      </c>
      <c r="N45" s="72" t="s">
        <v>50</v>
      </c>
      <c r="O45" s="8">
        <v>5.275999513564486E-2</v>
      </c>
      <c r="P45" s="9">
        <v>5.4289057121595187E-2</v>
      </c>
      <c r="Q45" s="9">
        <v>5.6971584756601031E-2</v>
      </c>
      <c r="R45" s="9">
        <v>5.8626550825571465E-2</v>
      </c>
      <c r="S45" s="9">
        <v>5.9635440876201561E-2</v>
      </c>
    </row>
    <row r="46" spans="1:21" x14ac:dyDescent="0.2">
      <c r="M46" s="187"/>
      <c r="N46" s="72" t="s">
        <v>51</v>
      </c>
      <c r="O46" s="8">
        <v>5.7355519542806266E-2</v>
      </c>
      <c r="P46" s="9">
        <v>5.955611435646125E-2</v>
      </c>
      <c r="Q46" s="9">
        <v>6.1572533919620129E-2</v>
      </c>
      <c r="R46" s="9">
        <v>6.3399289195315678E-2</v>
      </c>
      <c r="S46" s="9">
        <v>6.5997639862027405E-2</v>
      </c>
    </row>
    <row r="47" spans="1:21" x14ac:dyDescent="0.2">
      <c r="M47" s="187" t="s">
        <v>49</v>
      </c>
      <c r="N47" s="72" t="s">
        <v>50</v>
      </c>
      <c r="O47" s="8">
        <v>3.6082063162505673E-2</v>
      </c>
      <c r="P47" s="9">
        <v>3.6378669006333048E-2</v>
      </c>
      <c r="Q47" s="9">
        <v>3.8556729920620411E-2</v>
      </c>
      <c r="R47" s="9">
        <v>4.0176911611275928E-2</v>
      </c>
      <c r="S47" s="9">
        <v>4.3171187570340656E-2</v>
      </c>
    </row>
    <row r="48" spans="1:21" x14ac:dyDescent="0.2">
      <c r="M48" s="187"/>
      <c r="N48" s="72" t="s">
        <v>51</v>
      </c>
      <c r="O48" s="8">
        <v>4.4509420100102261E-2</v>
      </c>
      <c r="P48" s="9">
        <v>4.66942327850427E-2</v>
      </c>
      <c r="Q48" s="9">
        <v>5.0691213938536248E-2</v>
      </c>
      <c r="R48" s="9">
        <v>5.3142492327490264E-2</v>
      </c>
      <c r="S48" s="9">
        <v>5.4855963905891585E-2</v>
      </c>
    </row>
    <row r="49" spans="11:20" x14ac:dyDescent="0.2">
      <c r="M49" s="184" t="s">
        <v>41</v>
      </c>
      <c r="N49" s="72" t="s">
        <v>50</v>
      </c>
      <c r="O49" s="8">
        <v>2.1855207806234844E-2</v>
      </c>
      <c r="P49" s="9">
        <v>2.1965327201134401E-2</v>
      </c>
      <c r="Q49" s="9">
        <v>2.3103338646672796E-2</v>
      </c>
      <c r="R49" s="9">
        <v>2.3896353867175611E-2</v>
      </c>
      <c r="S49" s="9">
        <v>2.5934732013668967E-2</v>
      </c>
    </row>
    <row r="50" spans="11:20" x14ac:dyDescent="0.2">
      <c r="M50" s="184"/>
      <c r="N50" s="72" t="s">
        <v>51</v>
      </c>
      <c r="O50" s="8">
        <v>2.6579719379794569E-2</v>
      </c>
      <c r="P50" s="9">
        <v>2.7992898950421674E-2</v>
      </c>
      <c r="Q50" s="9">
        <v>3.1100676818938331E-2</v>
      </c>
      <c r="R50" s="9">
        <v>3.2449792872735507E-2</v>
      </c>
      <c r="S50" s="9">
        <v>3.3594247418819174E-2</v>
      </c>
    </row>
    <row r="51" spans="11:20" ht="12" customHeight="1" x14ac:dyDescent="0.2">
      <c r="M51" s="184" t="s">
        <v>19</v>
      </c>
      <c r="N51" s="72" t="s">
        <v>50</v>
      </c>
      <c r="O51" s="8">
        <v>1.4226855356270829E-2</v>
      </c>
      <c r="P51" s="9">
        <v>1.4413341805198649E-2</v>
      </c>
      <c r="Q51" s="9">
        <v>1.5453391273947613E-2</v>
      </c>
      <c r="R51" s="9">
        <v>1.6280557744100314E-2</v>
      </c>
      <c r="S51" s="9">
        <v>1.7236455556671686E-2</v>
      </c>
    </row>
    <row r="52" spans="11:20" ht="12" customHeight="1" x14ac:dyDescent="0.2">
      <c r="M52" s="191"/>
      <c r="N52" s="75" t="s">
        <v>51</v>
      </c>
      <c r="O52" s="14">
        <v>1.7929700720307692E-2</v>
      </c>
      <c r="P52" s="15">
        <v>1.8701333834621026E-2</v>
      </c>
      <c r="Q52" s="15">
        <v>1.9590537119597913E-2</v>
      </c>
      <c r="R52" s="15">
        <v>2.0692699454754753E-2</v>
      </c>
      <c r="S52" s="15">
        <v>2.126171648707241E-2</v>
      </c>
      <c r="T52" s="49"/>
    </row>
    <row r="53" spans="11:20" x14ac:dyDescent="0.2">
      <c r="M53" s="201"/>
      <c r="N53" s="201"/>
      <c r="O53" s="201"/>
      <c r="P53" s="201"/>
      <c r="Q53" s="201"/>
      <c r="R53" s="201"/>
      <c r="S53" s="192"/>
      <c r="T53" s="192"/>
    </row>
    <row r="58" spans="11:20" x14ac:dyDescent="0.2">
      <c r="K58" s="25"/>
    </row>
    <row r="59" spans="11:20" x14ac:dyDescent="0.2">
      <c r="K59" s="25"/>
    </row>
    <row r="60" spans="11:20" s="25" customFormat="1" x14ac:dyDescent="0.2">
      <c r="K60" s="19"/>
      <c r="L60" s="19"/>
      <c r="M60" s="19"/>
      <c r="N60" s="19"/>
      <c r="O60" s="19"/>
      <c r="P60" s="19"/>
      <c r="Q60" s="19"/>
      <c r="R60" s="19"/>
      <c r="S60" s="19"/>
      <c r="T60" s="19"/>
    </row>
    <row r="61" spans="11:20" s="25" customFormat="1" x14ac:dyDescent="0.2">
      <c r="K61" s="19"/>
      <c r="L61" s="19"/>
      <c r="M61" s="19"/>
      <c r="N61" s="19"/>
      <c r="O61" s="19"/>
      <c r="P61" s="19"/>
      <c r="Q61" s="19"/>
      <c r="R61" s="19"/>
      <c r="S61" s="19"/>
      <c r="T61" s="19"/>
    </row>
    <row r="62" spans="11:20" x14ac:dyDescent="0.2">
      <c r="L62" s="25"/>
    </row>
    <row r="63" spans="11:20" x14ac:dyDescent="0.2">
      <c r="L63" s="25"/>
    </row>
    <row r="72" spans="1:19" ht="24" x14ac:dyDescent="0.25">
      <c r="A72" s="6" t="s">
        <v>65</v>
      </c>
      <c r="M72" s="90"/>
      <c r="N72" s="90" t="s">
        <v>26</v>
      </c>
      <c r="O72" s="90" t="s">
        <v>27</v>
      </c>
      <c r="P72" s="90" t="s">
        <v>20</v>
      </c>
      <c r="Q72" s="90" t="s">
        <v>21</v>
      </c>
      <c r="R72" s="194" t="s">
        <v>23</v>
      </c>
      <c r="S72" s="194"/>
    </row>
    <row r="73" spans="1:19" ht="12" x14ac:dyDescent="0.25">
      <c r="M73" s="6" t="s">
        <v>10</v>
      </c>
      <c r="N73" s="93">
        <v>1.1108637699888782E-2</v>
      </c>
      <c r="O73" s="93">
        <v>1.094866797713084E-2</v>
      </c>
      <c r="P73" s="93">
        <v>1.3656912725848774E-2</v>
      </c>
      <c r="Q73" s="93">
        <v>1.412905076201401E-2</v>
      </c>
      <c r="R73" s="94">
        <v>0.86</v>
      </c>
      <c r="S73" s="95">
        <v>1.1399999999999999</v>
      </c>
    </row>
    <row r="74" spans="1:19" ht="12" x14ac:dyDescent="0.25">
      <c r="M74" s="6" t="s">
        <v>12</v>
      </c>
      <c r="N74" s="93">
        <v>3.6247871424517054E-3</v>
      </c>
      <c r="O74" s="93">
        <v>6.0276782245175641E-3</v>
      </c>
      <c r="P74" s="93">
        <v>4.5792692152309957E-3</v>
      </c>
      <c r="Q74" s="93">
        <v>7.8663783451241621E-3</v>
      </c>
      <c r="R74" s="95">
        <f>1+R73</f>
        <v>1.8599999999999999</v>
      </c>
      <c r="S74" s="95">
        <f t="shared" ref="S74:S82" si="7">1+S73</f>
        <v>2.1399999999999997</v>
      </c>
    </row>
    <row r="75" spans="1:19" ht="12" x14ac:dyDescent="0.25">
      <c r="M75" s="6" t="s">
        <v>9</v>
      </c>
      <c r="N75" s="93">
        <v>1.3455996223191991E-3</v>
      </c>
      <c r="O75" s="93">
        <v>1.5244136799366398E-3</v>
      </c>
      <c r="P75" s="93">
        <v>1.6413493177965747E-3</v>
      </c>
      <c r="Q75" s="93">
        <v>2.0869096435945536E-3</v>
      </c>
      <c r="R75" s="95">
        <f t="shared" ref="R75:R82" si="8">1+R74</f>
        <v>2.86</v>
      </c>
      <c r="S75" s="95">
        <f t="shared" si="7"/>
        <v>3.1399999999999997</v>
      </c>
    </row>
    <row r="76" spans="1:19" ht="12" x14ac:dyDescent="0.25">
      <c r="M76" s="6" t="s">
        <v>14</v>
      </c>
      <c r="N76" s="93">
        <v>1.1208432170019889E-3</v>
      </c>
      <c r="O76" s="93">
        <v>6.5162631338507168E-4</v>
      </c>
      <c r="P76" s="93">
        <v>1.1279390951328058E-3</v>
      </c>
      <c r="Q76" s="93">
        <v>7.9130004970662932E-4</v>
      </c>
      <c r="R76" s="95">
        <f t="shared" si="8"/>
        <v>3.86</v>
      </c>
      <c r="S76" s="95">
        <f t="shared" si="7"/>
        <v>4.1399999999999997</v>
      </c>
    </row>
    <row r="77" spans="1:19" ht="12" x14ac:dyDescent="0.25">
      <c r="M77" s="6" t="s">
        <v>15</v>
      </c>
      <c r="N77" s="93">
        <v>1.1055551543785202E-3</v>
      </c>
      <c r="O77" s="93">
        <v>1.4940642181948565E-3</v>
      </c>
      <c r="P77" s="93">
        <v>1.0895355228131454E-3</v>
      </c>
      <c r="Q77" s="93">
        <v>1.8417793904744208E-3</v>
      </c>
      <c r="R77" s="95">
        <f t="shared" si="8"/>
        <v>4.8599999999999994</v>
      </c>
      <c r="S77" s="95">
        <f t="shared" si="7"/>
        <v>5.14</v>
      </c>
    </row>
    <row r="78" spans="1:19" ht="12" x14ac:dyDescent="0.25">
      <c r="M78" s="6" t="s">
        <v>11</v>
      </c>
      <c r="N78" s="93">
        <v>9.3529178209342831E-4</v>
      </c>
      <c r="O78" s="93">
        <v>1.7138731063133673E-3</v>
      </c>
      <c r="P78" s="93">
        <v>8.9400360884572458E-4</v>
      </c>
      <c r="Q78" s="93">
        <v>2.0771635269218329E-3</v>
      </c>
      <c r="R78" s="95">
        <f t="shared" si="8"/>
        <v>5.8599999999999994</v>
      </c>
      <c r="S78" s="95">
        <f t="shared" si="7"/>
        <v>6.14</v>
      </c>
    </row>
    <row r="79" spans="1:19" ht="12" x14ac:dyDescent="0.25">
      <c r="M79" s="6" t="s">
        <v>17</v>
      </c>
      <c r="N79" s="93">
        <v>9.1647089518273703E-4</v>
      </c>
      <c r="O79" s="93">
        <v>8.4290686378596478E-4</v>
      </c>
      <c r="P79" s="93">
        <v>8.6552544158496436E-4</v>
      </c>
      <c r="Q79" s="93">
        <v>8.8563442697886302E-4</v>
      </c>
      <c r="R79" s="95">
        <f t="shared" si="8"/>
        <v>6.8599999999999994</v>
      </c>
      <c r="S79" s="95">
        <f t="shared" si="7"/>
        <v>7.14</v>
      </c>
    </row>
    <row r="80" spans="1:19" ht="12" x14ac:dyDescent="0.25">
      <c r="M80" s="6" t="s">
        <v>13</v>
      </c>
      <c r="N80" s="93">
        <v>8.5799171085308864E-4</v>
      </c>
      <c r="O80" s="93">
        <v>1.6607635022609802E-3</v>
      </c>
      <c r="P80" s="93">
        <v>1.1124700931732338E-3</v>
      </c>
      <c r="Q80" s="93">
        <v>1.9832020694928523E-3</v>
      </c>
      <c r="R80" s="95">
        <f t="shared" si="8"/>
        <v>7.8599999999999994</v>
      </c>
      <c r="S80" s="95">
        <f t="shared" si="7"/>
        <v>8.14</v>
      </c>
    </row>
    <row r="81" spans="13:19" ht="12" x14ac:dyDescent="0.25">
      <c r="M81" s="6" t="s">
        <v>18</v>
      </c>
      <c r="N81" s="93">
        <v>4.6886518438478224E-4</v>
      </c>
      <c r="O81" s="93">
        <v>1.1345133711576363E-3</v>
      </c>
      <c r="P81" s="93">
        <v>5.4041105362240955E-4</v>
      </c>
      <c r="Q81" s="93">
        <v>1.0782116683420448E-3</v>
      </c>
      <c r="R81" s="95">
        <f t="shared" si="8"/>
        <v>8.86</v>
      </c>
      <c r="S81" s="95">
        <f t="shared" si="7"/>
        <v>9.14</v>
      </c>
    </row>
    <row r="82" spans="13:19" ht="12" x14ac:dyDescent="0.25">
      <c r="M82" s="76" t="s">
        <v>16</v>
      </c>
      <c r="N82" s="96">
        <v>3.7116539768061176E-4</v>
      </c>
      <c r="O82" s="96">
        <v>5.8121212311164187E-4</v>
      </c>
      <c r="P82" s="96">
        <v>4.2731593962034735E-4</v>
      </c>
      <c r="Q82" s="96">
        <v>8.546175361698003E-4</v>
      </c>
      <c r="R82" s="97">
        <f t="shared" si="8"/>
        <v>9.86</v>
      </c>
      <c r="S82" s="97">
        <f t="shared" si="7"/>
        <v>10.14</v>
      </c>
    </row>
    <row r="83" spans="13:19" x14ac:dyDescent="0.2">
      <c r="M83" s="66"/>
      <c r="N83" s="66"/>
      <c r="O83" s="66"/>
      <c r="P83" s="66"/>
      <c r="Q83" s="66"/>
      <c r="R83" s="66"/>
      <c r="S83" s="66"/>
    </row>
    <row r="85" spans="13:19" ht="12" x14ac:dyDescent="0.25">
      <c r="M85" s="60"/>
    </row>
    <row r="86" spans="13:19" ht="24" customHeight="1" x14ac:dyDescent="0.2"/>
    <row r="116" spans="1:6" ht="12" x14ac:dyDescent="0.25">
      <c r="A116" s="6"/>
    </row>
    <row r="117" spans="1:6" ht="12" x14ac:dyDescent="0.25">
      <c r="A117" s="60"/>
    </row>
    <row r="118" spans="1:6" ht="12" x14ac:dyDescent="0.25">
      <c r="A118" s="60"/>
    </row>
    <row r="119" spans="1:6" ht="12" x14ac:dyDescent="0.25">
      <c r="A119" s="60"/>
    </row>
    <row r="120" spans="1:6" ht="12" x14ac:dyDescent="0.25">
      <c r="A120" s="60"/>
    </row>
    <row r="121" spans="1:6" ht="12" x14ac:dyDescent="0.25">
      <c r="A121" s="60"/>
    </row>
    <row r="122" spans="1:6" ht="12" x14ac:dyDescent="0.25">
      <c r="A122" s="60"/>
    </row>
    <row r="123" spans="1:6" ht="12" x14ac:dyDescent="0.25">
      <c r="A123" s="60"/>
    </row>
    <row r="124" spans="1:6" ht="12" x14ac:dyDescent="0.25">
      <c r="A124" s="60"/>
    </row>
    <row r="125" spans="1:6" ht="12" x14ac:dyDescent="0.25">
      <c r="A125" s="60"/>
      <c r="C125" s="93"/>
      <c r="D125" s="93"/>
      <c r="E125" s="93"/>
      <c r="F125" s="93"/>
    </row>
    <row r="126" spans="1:6" ht="12" x14ac:dyDescent="0.25">
      <c r="A126" s="6"/>
      <c r="C126" s="93"/>
      <c r="D126" s="93"/>
      <c r="E126" s="93"/>
      <c r="F126" s="93"/>
    </row>
    <row r="127" spans="1:6" ht="12" x14ac:dyDescent="0.25">
      <c r="A127" s="60"/>
      <c r="C127" s="93"/>
      <c r="D127" s="93"/>
      <c r="E127" s="93"/>
      <c r="F127" s="93"/>
    </row>
    <row r="128" spans="1:6" ht="12" x14ac:dyDescent="0.25">
      <c r="A128" s="60"/>
      <c r="C128" s="93"/>
      <c r="D128" s="93"/>
      <c r="E128" s="93"/>
      <c r="F128" s="93"/>
    </row>
    <row r="129" spans="1:8" ht="12" x14ac:dyDescent="0.25">
      <c r="A129" s="60"/>
      <c r="C129" s="93"/>
      <c r="D129" s="93"/>
      <c r="E129" s="93"/>
      <c r="F129" s="93"/>
    </row>
    <row r="130" spans="1:8" ht="12" x14ac:dyDescent="0.25">
      <c r="A130" s="60"/>
      <c r="C130" s="93"/>
      <c r="D130" s="93"/>
      <c r="E130" s="93"/>
      <c r="F130" s="93"/>
    </row>
    <row r="131" spans="1:8" ht="12" x14ac:dyDescent="0.25">
      <c r="A131" s="60"/>
      <c r="C131" s="93"/>
      <c r="D131" s="93"/>
      <c r="E131" s="93"/>
      <c r="F131" s="93"/>
    </row>
    <row r="132" spans="1:8" ht="12" x14ac:dyDescent="0.25">
      <c r="A132" s="60"/>
      <c r="C132" s="93"/>
      <c r="D132" s="93"/>
      <c r="E132" s="93"/>
      <c r="F132" s="93"/>
    </row>
    <row r="133" spans="1:8" ht="12" x14ac:dyDescent="0.25">
      <c r="A133" s="60"/>
      <c r="C133" s="93"/>
      <c r="D133" s="93"/>
      <c r="E133" s="93"/>
      <c r="F133" s="93"/>
    </row>
    <row r="134" spans="1:8" ht="12" x14ac:dyDescent="0.25">
      <c r="A134" s="60"/>
      <c r="C134" s="93"/>
      <c r="D134" s="93"/>
      <c r="E134" s="93"/>
      <c r="F134" s="93"/>
    </row>
    <row r="138" spans="1:8" ht="12" x14ac:dyDescent="0.25">
      <c r="A138" s="31"/>
      <c r="B138" s="193"/>
      <c r="C138" s="193"/>
      <c r="D138" s="193"/>
      <c r="E138" s="193"/>
      <c r="F138" s="193"/>
      <c r="G138" s="193"/>
      <c r="H138" s="193"/>
    </row>
  </sheetData>
  <sortState ref="N66:R75">
    <sortCondition descending="1" ref="O96:O105"/>
  </sortState>
  <mergeCells count="40">
    <mergeCell ref="R72:S72"/>
    <mergeCell ref="M51:M52"/>
    <mergeCell ref="M53:T53"/>
    <mergeCell ref="M45:M46"/>
    <mergeCell ref="M47:M48"/>
    <mergeCell ref="M49:M50"/>
    <mergeCell ref="M31:M32"/>
    <mergeCell ref="M33:M34"/>
    <mergeCell ref="M29:M30"/>
    <mergeCell ref="A44:K44"/>
    <mergeCell ref="M35:M36"/>
    <mergeCell ref="M37:M38"/>
    <mergeCell ref="M9:M10"/>
    <mergeCell ref="M13:M14"/>
    <mergeCell ref="M15:M16"/>
    <mergeCell ref="M17:M18"/>
    <mergeCell ref="M19:M20"/>
    <mergeCell ref="M11:M12"/>
    <mergeCell ref="A9:A10"/>
    <mergeCell ref="A13:A14"/>
    <mergeCell ref="A15:A16"/>
    <mergeCell ref="A17:A18"/>
    <mergeCell ref="A19:A20"/>
    <mergeCell ref="A11:A12"/>
    <mergeCell ref="M21:M22"/>
    <mergeCell ref="B138:C138"/>
    <mergeCell ref="D138:E138"/>
    <mergeCell ref="F138:H138"/>
    <mergeCell ref="A31:A32"/>
    <mergeCell ref="A21:A22"/>
    <mergeCell ref="A23:A24"/>
    <mergeCell ref="A25:A26"/>
    <mergeCell ref="A27:A28"/>
    <mergeCell ref="A29:A30"/>
    <mergeCell ref="A33:A34"/>
    <mergeCell ref="A35:A36"/>
    <mergeCell ref="A37:A38"/>
    <mergeCell ref="M23:M24"/>
    <mergeCell ref="M25:M26"/>
    <mergeCell ref="M27:M28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 low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rgb="FFFF0000"/>
          <x14:sparklines>
            <x14:sparkline>
              <xm:f>'Trade in services'!C9:G9</xm:f>
              <xm:sqref>H9</xm:sqref>
            </x14:sparkline>
            <x14:sparkline>
              <xm:f>'Trade in services'!C10:G10</xm:f>
              <xm:sqref>H10</xm:sqref>
            </x14:sparkline>
            <x14:sparkline>
              <xm:f>'Trade in services'!C11:G11</xm:f>
              <xm:sqref>H11</xm:sqref>
            </x14:sparkline>
            <x14:sparkline>
              <xm:f>'Trade in services'!C12:G12</xm:f>
              <xm:sqref>H12</xm:sqref>
            </x14:sparkline>
            <x14:sparkline>
              <xm:f>'Trade in services'!C13:G13</xm:f>
              <xm:sqref>H13</xm:sqref>
            </x14:sparkline>
            <x14:sparkline>
              <xm:f>'Trade in services'!C14:G14</xm:f>
              <xm:sqref>H14</xm:sqref>
            </x14:sparkline>
            <x14:sparkline>
              <xm:f>'Trade in services'!C15:G15</xm:f>
              <xm:sqref>H15</xm:sqref>
            </x14:sparkline>
            <x14:sparkline>
              <xm:f>'Trade in services'!C16:G16</xm:f>
              <xm:sqref>H16</xm:sqref>
            </x14:sparkline>
            <x14:sparkline>
              <xm:f>'Trade in services'!C17:G17</xm:f>
              <xm:sqref>H17</xm:sqref>
            </x14:sparkline>
            <x14:sparkline>
              <xm:f>'Trade in services'!C18:G18</xm:f>
              <xm:sqref>H18</xm:sqref>
            </x14:sparkline>
            <x14:sparkline>
              <xm:f>'Trade in services'!C19:G19</xm:f>
              <xm:sqref>H19</xm:sqref>
            </x14:sparkline>
            <x14:sparkline>
              <xm:f>'Trade in services'!C20:G20</xm:f>
              <xm:sqref>H20</xm:sqref>
            </x14:sparkline>
            <x14:sparkline>
              <xm:f>'Trade in services'!C21:G21</xm:f>
              <xm:sqref>H21</xm:sqref>
            </x14:sparkline>
            <x14:sparkline>
              <xm:f>'Trade in services'!C22:G22</xm:f>
              <xm:sqref>H22</xm:sqref>
            </x14:sparkline>
            <x14:sparkline>
              <xm:f>'Trade in services'!C23:G23</xm:f>
              <xm:sqref>H23</xm:sqref>
            </x14:sparkline>
            <x14:sparkline>
              <xm:f>'Trade in services'!C24:G24</xm:f>
              <xm:sqref>H24</xm:sqref>
            </x14:sparkline>
            <x14:sparkline>
              <xm:f>'Trade in services'!C25:G25</xm:f>
              <xm:sqref>H25</xm:sqref>
            </x14:sparkline>
            <x14:sparkline>
              <xm:f>'Trade in services'!C26:G26</xm:f>
              <xm:sqref>H26</xm:sqref>
            </x14:sparkline>
            <x14:sparkline>
              <xm:f>'Trade in services'!C27:G27</xm:f>
              <xm:sqref>H27</xm:sqref>
            </x14:sparkline>
            <x14:sparkline>
              <xm:f>'Trade in services'!C28:G28</xm:f>
              <xm:sqref>H28</xm:sqref>
            </x14:sparkline>
            <x14:sparkline>
              <xm:f>'Trade in services'!C29:G29</xm:f>
              <xm:sqref>H29</xm:sqref>
            </x14:sparkline>
            <x14:sparkline>
              <xm:f>'Trade in services'!C30:G30</xm:f>
              <xm:sqref>H30</xm:sqref>
            </x14:sparkline>
            <x14:sparkline>
              <xm:f>'Trade in services'!C31:G31</xm:f>
              <xm:sqref>H31</xm:sqref>
            </x14:sparkline>
            <x14:sparkline>
              <xm:f>'Trade in services'!C32:G32</xm:f>
              <xm:sqref>H32</xm:sqref>
            </x14:sparkline>
            <x14:sparkline>
              <xm:f>'Trade in services'!C33:G33</xm:f>
              <xm:sqref>H33</xm:sqref>
            </x14:sparkline>
            <x14:sparkline>
              <xm:f>'Trade in services'!C34:G34</xm:f>
              <xm:sqref>H34</xm:sqref>
            </x14:sparkline>
            <x14:sparkline>
              <xm:f>'Trade in services'!C35:G35</xm:f>
              <xm:sqref>H35</xm:sqref>
            </x14:sparkline>
            <x14:sparkline>
              <xm:f>'Trade in services'!C36:G36</xm:f>
              <xm:sqref>H36</xm:sqref>
            </x14:sparkline>
            <x14:sparkline>
              <xm:f>'Trade in services'!C37:G37</xm:f>
              <xm:sqref>H37</xm:sqref>
            </x14:sparkline>
            <x14:sparkline>
              <xm:f>'Trade in services'!C38:G38</xm:f>
              <xm:sqref>H38</xm:sqref>
            </x14:sparkline>
            <x14:sparkline>
              <xm:f>'Trade in services'!C39:G39</xm:f>
              <xm:sqref>H39</xm:sqref>
            </x14:sparkline>
            <x14:sparkline>
              <xm:f>'Trade in services'!C40:G40</xm:f>
              <xm:sqref>H40</xm:sqref>
            </x14:sparkline>
          </x14:sparklines>
        </x14:sparklineGroup>
        <x14:sparklineGroup displayEmptyCellsAs="gap" high="1" low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rgb="FFFF0000"/>
          <x14:sparklines>
            <x14:sparkline>
              <xm:f>'Trade in services'!O9:R9</xm:f>
              <xm:sqref>T9</xm:sqref>
            </x14:sparkline>
            <x14:sparkline>
              <xm:f>'Trade in services'!O10:R10</xm:f>
              <xm:sqref>T10</xm:sqref>
            </x14:sparkline>
            <x14:sparkline>
              <xm:f>'Trade in services'!O11:R11</xm:f>
              <xm:sqref>T11</xm:sqref>
            </x14:sparkline>
            <x14:sparkline>
              <xm:f>'Trade in services'!O12:R12</xm:f>
              <xm:sqref>T12</xm:sqref>
            </x14:sparkline>
            <x14:sparkline>
              <xm:f>'Trade in services'!O13:R13</xm:f>
              <xm:sqref>T13</xm:sqref>
            </x14:sparkline>
            <x14:sparkline>
              <xm:f>'Trade in services'!O14:R14</xm:f>
              <xm:sqref>T14</xm:sqref>
            </x14:sparkline>
            <x14:sparkline>
              <xm:f>'Trade in services'!O15:R15</xm:f>
              <xm:sqref>T15</xm:sqref>
            </x14:sparkline>
            <x14:sparkline>
              <xm:f>'Trade in services'!O16:R16</xm:f>
              <xm:sqref>T16</xm:sqref>
            </x14:sparkline>
            <x14:sparkline>
              <xm:f>'Trade in services'!O17:R17</xm:f>
              <xm:sqref>T17</xm:sqref>
            </x14:sparkline>
            <x14:sparkline>
              <xm:f>'Trade in services'!O18:R18</xm:f>
              <xm:sqref>T18</xm:sqref>
            </x14:sparkline>
            <x14:sparkline>
              <xm:f>'Trade in services'!O19:R19</xm:f>
              <xm:sqref>T19</xm:sqref>
            </x14:sparkline>
            <x14:sparkline>
              <xm:f>'Trade in services'!O20:R20</xm:f>
              <xm:sqref>T20</xm:sqref>
            </x14:sparkline>
            <x14:sparkline>
              <xm:f>'Trade in services'!O21:R21</xm:f>
              <xm:sqref>T21</xm:sqref>
            </x14:sparkline>
            <x14:sparkline>
              <xm:f>'Trade in services'!O22:R22</xm:f>
              <xm:sqref>T22</xm:sqref>
            </x14:sparkline>
            <x14:sparkline>
              <xm:f>'Trade in services'!O23:R23</xm:f>
              <xm:sqref>T23</xm:sqref>
            </x14:sparkline>
            <x14:sparkline>
              <xm:f>'Trade in services'!O24:R24</xm:f>
              <xm:sqref>T24</xm:sqref>
            </x14:sparkline>
            <x14:sparkline>
              <xm:f>'Trade in services'!O25:R25</xm:f>
              <xm:sqref>T25</xm:sqref>
            </x14:sparkline>
            <x14:sparkline>
              <xm:f>'Trade in services'!O26:R26</xm:f>
              <xm:sqref>T26</xm:sqref>
            </x14:sparkline>
            <x14:sparkline>
              <xm:f>'Trade in services'!O27:R27</xm:f>
              <xm:sqref>T27</xm:sqref>
            </x14:sparkline>
            <x14:sparkline>
              <xm:f>'Trade in services'!O28:R28</xm:f>
              <xm:sqref>T28</xm:sqref>
            </x14:sparkline>
            <x14:sparkline>
              <xm:f>'Trade in services'!O29:R29</xm:f>
              <xm:sqref>T29</xm:sqref>
            </x14:sparkline>
            <x14:sparkline>
              <xm:f>'Trade in services'!O30:R30</xm:f>
              <xm:sqref>T30</xm:sqref>
            </x14:sparkline>
            <x14:sparkline>
              <xm:f>'Trade in services'!O31:R31</xm:f>
              <xm:sqref>T31</xm:sqref>
            </x14:sparkline>
            <x14:sparkline>
              <xm:f>'Trade in services'!O32:R32</xm:f>
              <xm:sqref>T32</xm:sqref>
            </x14:sparkline>
            <x14:sparkline>
              <xm:f>'Trade in services'!O33:R33</xm:f>
              <xm:sqref>T33</xm:sqref>
            </x14:sparkline>
            <x14:sparkline>
              <xm:f>'Trade in services'!O34:R34</xm:f>
              <xm:sqref>T34</xm:sqref>
            </x14:sparkline>
            <x14:sparkline>
              <xm:f>'Trade in services'!O35:R35</xm:f>
              <xm:sqref>T35</xm:sqref>
            </x14:sparkline>
            <x14:sparkline>
              <xm:f>'Trade in services'!O36:R36</xm:f>
              <xm:sqref>T36</xm:sqref>
            </x14:sparkline>
            <x14:sparkline>
              <xm:f>'Trade in services'!O37:R37</xm:f>
              <xm:sqref>T37</xm:sqref>
            </x14:sparkline>
            <x14:sparkline>
              <xm:f>'Trade in services'!O38:R38</xm:f>
              <xm:sqref>T38</xm:sqref>
            </x14:sparkline>
            <x14:sparkline>
              <xm:f>'Trade in services'!O39:R39</xm:f>
              <xm:sqref>T39</xm:sqref>
            </x14:sparkline>
            <x14:sparkline>
              <xm:f>'Trade in services'!O40:R40</xm:f>
              <xm:sqref>T40</xm:sqref>
            </x14:sparkline>
          </x14:sparklines>
        </x14:sparklineGroup>
        <x14:sparklineGroup displayEmptyCellsAs="gap" high="1" low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rgb="FFFF0000"/>
          <x14:sparklines>
            <x14:sparkline>
              <xm:f>'Trade in services'!C2:F2</xm:f>
              <xm:sqref>H2</xm:sqref>
            </x14:sparkline>
            <x14:sparkline>
              <xm:f>'Trade in services'!C3:F3</xm:f>
              <xm:sqref>H3</xm:sqref>
            </x14:sparkline>
            <x14:sparkline>
              <xm:sqref>H4</xm:sqref>
            </x14:sparkline>
            <x14:sparkline>
              <xm:f>'Trade in services'!C5:F5</xm:f>
              <xm:sqref>H5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131"/>
  <sheetViews>
    <sheetView showGridLines="0" topLeftCell="A22" zoomScaleNormal="100" workbookViewId="0">
      <selection activeCell="D16" sqref="D16"/>
    </sheetView>
  </sheetViews>
  <sheetFormatPr defaultColWidth="9.109375" defaultRowHeight="11.4" x14ac:dyDescent="0.2"/>
  <cols>
    <col min="1" max="1" width="10.5546875" style="19" customWidth="1"/>
    <col min="2" max="8" width="10.6640625" style="19" customWidth="1"/>
    <col min="9" max="9" width="12.88671875" style="19" customWidth="1"/>
    <col min="10" max="11" width="9.109375" style="19"/>
    <col min="12" max="12" width="12.33203125" style="19" customWidth="1"/>
    <col min="13" max="19" width="9.109375" style="19"/>
    <col min="20" max="20" width="12.44140625" style="19" customWidth="1"/>
    <col min="21" max="16384" width="9.109375" style="19"/>
  </cols>
  <sheetData>
    <row r="1" spans="1:20" ht="12" x14ac:dyDescent="0.25">
      <c r="A1" s="1"/>
      <c r="B1" s="1"/>
      <c r="C1" s="2">
        <v>2008</v>
      </c>
      <c r="D1" s="3">
        <v>2009</v>
      </c>
      <c r="E1" s="3">
        <v>2010</v>
      </c>
      <c r="F1" s="3">
        <v>2011</v>
      </c>
      <c r="G1" s="3">
        <v>2012</v>
      </c>
      <c r="H1" s="3" t="s">
        <v>0</v>
      </c>
      <c r="I1" s="33" t="s">
        <v>3</v>
      </c>
    </row>
    <row r="2" spans="1:20" ht="12" x14ac:dyDescent="0.25">
      <c r="A2" s="27" t="s">
        <v>2</v>
      </c>
      <c r="B2" s="27" t="s">
        <v>22</v>
      </c>
      <c r="C2" s="28">
        <v>12993621</v>
      </c>
      <c r="D2" s="29">
        <v>12249585.5</v>
      </c>
      <c r="E2" s="29">
        <v>12794296.1</v>
      </c>
      <c r="F2" s="29">
        <v>13177263.300000001</v>
      </c>
      <c r="G2" s="29">
        <v>13428968.199999999</v>
      </c>
      <c r="H2" s="29"/>
      <c r="I2" s="25">
        <f>((G2-C2)/C2)*100</f>
        <v>3.350468664585486</v>
      </c>
    </row>
    <row r="3" spans="1:20" ht="12" x14ac:dyDescent="0.25">
      <c r="A3" s="92" t="s">
        <v>81</v>
      </c>
      <c r="G3" s="98"/>
      <c r="H3" s="98"/>
      <c r="I3" s="25"/>
    </row>
    <row r="5" spans="1:20" ht="12" x14ac:dyDescent="0.25">
      <c r="L5" s="92" t="s">
        <v>68</v>
      </c>
    </row>
    <row r="6" spans="1:20" ht="12" x14ac:dyDescent="0.25">
      <c r="A6" s="3"/>
      <c r="B6" s="2"/>
      <c r="C6" s="3">
        <v>2008</v>
      </c>
      <c r="D6" s="3">
        <v>2009</v>
      </c>
      <c r="E6" s="3">
        <v>2010</v>
      </c>
      <c r="F6" s="3">
        <v>2011</v>
      </c>
      <c r="G6" s="3">
        <v>2012</v>
      </c>
      <c r="H6" s="3" t="s">
        <v>28</v>
      </c>
      <c r="I6" s="148" t="s">
        <v>25</v>
      </c>
      <c r="J6" s="78"/>
      <c r="L6" s="4"/>
      <c r="M6" s="4"/>
      <c r="N6" s="4">
        <v>2008</v>
      </c>
      <c r="O6" s="4">
        <v>2009</v>
      </c>
      <c r="P6" s="4">
        <v>2010</v>
      </c>
      <c r="Q6" s="4">
        <v>2011</v>
      </c>
      <c r="R6" s="4">
        <v>2012</v>
      </c>
      <c r="S6" s="5" t="s">
        <v>28</v>
      </c>
      <c r="T6" s="33" t="s">
        <v>24</v>
      </c>
    </row>
    <row r="7" spans="1:20" x14ac:dyDescent="0.2">
      <c r="A7" s="181" t="s">
        <v>5</v>
      </c>
      <c r="B7" s="134" t="s">
        <v>29</v>
      </c>
      <c r="C7" s="119">
        <v>8904533</v>
      </c>
      <c r="D7" s="119">
        <v>9594473</v>
      </c>
      <c r="E7" s="119">
        <v>10532217</v>
      </c>
      <c r="F7" s="119">
        <v>11622366</v>
      </c>
      <c r="G7" s="119">
        <v>12050981</v>
      </c>
      <c r="H7" s="120"/>
      <c r="I7" s="151">
        <f t="shared" ref="I7:I28" si="0">((G7-C7)/C7)*100</f>
        <v>35.335351107127124</v>
      </c>
      <c r="J7" s="25"/>
      <c r="L7" s="177" t="s">
        <v>5</v>
      </c>
      <c r="M7" s="16" t="s">
        <v>29</v>
      </c>
      <c r="N7" s="80">
        <f t="shared" ref="N7:N24" si="1">C7/C$2</f>
        <v>0.68530034853256072</v>
      </c>
      <c r="O7" s="81">
        <f t="shared" ref="O7:O24" si="2">D7/D$2</f>
        <v>0.78324878829573463</v>
      </c>
      <c r="P7" s="81">
        <f t="shared" ref="P7:P24" si="3">E7/E$2</f>
        <v>0.82319628353763052</v>
      </c>
      <c r="Q7" s="81">
        <f t="shared" ref="Q7:Q24" si="4">F7/F$2</f>
        <v>0.88200150026599222</v>
      </c>
      <c r="R7" s="81">
        <f t="shared" ref="R7:R24" si="5">G7/G$2</f>
        <v>0.89738696380262484</v>
      </c>
      <c r="S7" s="20"/>
      <c r="T7" s="25">
        <f>100*(R7-N7)</f>
        <v>21.208661527006413</v>
      </c>
    </row>
    <row r="8" spans="1:20" x14ac:dyDescent="0.2">
      <c r="A8" s="182"/>
      <c r="B8" s="135" t="s">
        <v>30</v>
      </c>
      <c r="C8" s="121">
        <v>7887849</v>
      </c>
      <c r="D8" s="121">
        <v>8532403</v>
      </c>
      <c r="E8" s="121">
        <v>9187890</v>
      </c>
      <c r="F8" s="121">
        <v>9925025</v>
      </c>
      <c r="G8" s="121">
        <v>10399799</v>
      </c>
      <c r="H8" s="122"/>
      <c r="I8" s="154">
        <f t="shared" si="0"/>
        <v>31.845817535300181</v>
      </c>
      <c r="J8" s="25"/>
      <c r="L8" s="177"/>
      <c r="M8" s="16" t="s">
        <v>30</v>
      </c>
      <c r="N8" s="80">
        <f t="shared" si="1"/>
        <v>0.60705549284529692</v>
      </c>
      <c r="O8" s="81">
        <f t="shared" si="2"/>
        <v>0.69654626272864495</v>
      </c>
      <c r="P8" s="81">
        <f t="shared" si="3"/>
        <v>0.71812391460910463</v>
      </c>
      <c r="Q8" s="81">
        <f t="shared" si="4"/>
        <v>0.75319319148764363</v>
      </c>
      <c r="R8" s="81">
        <f t="shared" si="5"/>
        <v>0.77443023507941589</v>
      </c>
      <c r="S8" s="20"/>
      <c r="T8" s="25">
        <f t="shared" ref="T8:T36" si="6">100*(R8-N8)</f>
        <v>16.737474223411898</v>
      </c>
    </row>
    <row r="9" spans="1:20" x14ac:dyDescent="0.2">
      <c r="A9" s="183" t="s">
        <v>48</v>
      </c>
      <c r="B9" s="136" t="s">
        <v>29</v>
      </c>
      <c r="C9" s="123">
        <v>5595402</v>
      </c>
      <c r="D9" s="123">
        <v>5857948</v>
      </c>
      <c r="E9" s="123">
        <v>6312774</v>
      </c>
      <c r="F9" s="123">
        <v>6739213</v>
      </c>
      <c r="G9" s="123">
        <v>6938935</v>
      </c>
      <c r="H9" s="124"/>
      <c r="I9" s="153">
        <f t="shared" si="0"/>
        <v>24.011375768890243</v>
      </c>
      <c r="J9" s="25"/>
      <c r="L9" s="178" t="s">
        <v>48</v>
      </c>
      <c r="M9" s="17" t="s">
        <v>29</v>
      </c>
      <c r="N9" s="82">
        <f t="shared" si="1"/>
        <v>0.4306268437412481</v>
      </c>
      <c r="O9" s="83">
        <f t="shared" si="2"/>
        <v>0.47821601800322139</v>
      </c>
      <c r="P9" s="83">
        <f t="shared" si="3"/>
        <v>0.49340533864930641</v>
      </c>
      <c r="Q9" s="83">
        <f t="shared" si="4"/>
        <v>0.51142736140060274</v>
      </c>
      <c r="R9" s="83">
        <f t="shared" si="5"/>
        <v>0.51671393487997097</v>
      </c>
      <c r="S9" s="21"/>
      <c r="T9" s="79">
        <f t="shared" si="6"/>
        <v>8.6087091138722869</v>
      </c>
    </row>
    <row r="10" spans="1:20" x14ac:dyDescent="0.2">
      <c r="A10" s="184"/>
      <c r="B10" s="137" t="s">
        <v>30</v>
      </c>
      <c r="C10" s="127">
        <v>5390856</v>
      </c>
      <c r="D10" s="127">
        <v>5747604</v>
      </c>
      <c r="E10" s="127">
        <v>6042832</v>
      </c>
      <c r="F10" s="127">
        <v>6204771</v>
      </c>
      <c r="G10" s="127">
        <v>6493858</v>
      </c>
      <c r="H10" s="128"/>
      <c r="I10" s="156">
        <f t="shared" si="0"/>
        <v>20.460609595210855</v>
      </c>
      <c r="J10" s="25"/>
      <c r="L10" s="178"/>
      <c r="M10" s="17" t="s">
        <v>30</v>
      </c>
      <c r="N10" s="82">
        <f t="shared" si="1"/>
        <v>0.41488481155483908</v>
      </c>
      <c r="O10" s="83">
        <f t="shared" si="2"/>
        <v>0.46920803973326281</v>
      </c>
      <c r="P10" s="83">
        <f t="shared" si="3"/>
        <v>0.47230671799130863</v>
      </c>
      <c r="Q10" s="83">
        <f t="shared" si="4"/>
        <v>0.47086947105321936</v>
      </c>
      <c r="R10" s="83">
        <f t="shared" si="5"/>
        <v>0.48357088223650724</v>
      </c>
      <c r="S10" s="21"/>
      <c r="T10" s="79">
        <f t="shared" si="6"/>
        <v>6.8686070681668152</v>
      </c>
    </row>
    <row r="11" spans="1:20" x14ac:dyDescent="0.2">
      <c r="A11" s="179" t="s">
        <v>49</v>
      </c>
      <c r="B11" s="138" t="s">
        <v>29</v>
      </c>
      <c r="C11" s="129">
        <v>3309131</v>
      </c>
      <c r="D11" s="129">
        <v>3736525</v>
      </c>
      <c r="E11" s="129">
        <v>4219443</v>
      </c>
      <c r="F11" s="129">
        <v>4883153</v>
      </c>
      <c r="G11" s="129">
        <v>5112046</v>
      </c>
      <c r="H11" s="124"/>
      <c r="I11" s="149">
        <f t="shared" si="0"/>
        <v>54.483034972021358</v>
      </c>
      <c r="J11" s="25"/>
      <c r="L11" s="177" t="s">
        <v>49</v>
      </c>
      <c r="M11" s="16" t="s">
        <v>29</v>
      </c>
      <c r="N11" s="80">
        <f t="shared" si="1"/>
        <v>0.25467350479131262</v>
      </c>
      <c r="O11" s="81">
        <f t="shared" si="2"/>
        <v>0.30503277029251319</v>
      </c>
      <c r="P11" s="81">
        <f t="shared" si="3"/>
        <v>0.32979094488832411</v>
      </c>
      <c r="Q11" s="81">
        <f t="shared" si="4"/>
        <v>0.37057413886538942</v>
      </c>
      <c r="R11" s="81">
        <f t="shared" si="5"/>
        <v>0.38067302892265398</v>
      </c>
      <c r="S11" s="20"/>
      <c r="T11" s="25">
        <f t="shared" si="6"/>
        <v>12.599952413134135</v>
      </c>
    </row>
    <row r="12" spans="1:20" x14ac:dyDescent="0.2">
      <c r="A12" s="180"/>
      <c r="B12" s="144" t="s">
        <v>30</v>
      </c>
      <c r="C12" s="130">
        <v>2496993</v>
      </c>
      <c r="D12" s="130">
        <v>2784799</v>
      </c>
      <c r="E12" s="130">
        <v>3145058</v>
      </c>
      <c r="F12" s="130">
        <v>3720254</v>
      </c>
      <c r="G12" s="130">
        <v>3905941</v>
      </c>
      <c r="H12" s="126"/>
      <c r="I12" s="150">
        <f t="shared" si="0"/>
        <v>56.425788938935753</v>
      </c>
      <c r="J12" s="25"/>
      <c r="L12" s="177"/>
      <c r="M12" s="16" t="s">
        <v>30</v>
      </c>
      <c r="N12" s="80">
        <f t="shared" si="1"/>
        <v>0.19217068129045783</v>
      </c>
      <c r="O12" s="81">
        <f t="shared" si="2"/>
        <v>0.22733822299538217</v>
      </c>
      <c r="P12" s="81">
        <f t="shared" si="3"/>
        <v>0.24581719661779597</v>
      </c>
      <c r="Q12" s="81">
        <f t="shared" si="4"/>
        <v>0.28232372043442433</v>
      </c>
      <c r="R12" s="81">
        <f t="shared" si="5"/>
        <v>0.2908593528429087</v>
      </c>
      <c r="S12" s="20"/>
      <c r="T12" s="25">
        <f t="shared" si="6"/>
        <v>9.8688671552450877</v>
      </c>
    </row>
    <row r="13" spans="1:20" ht="12" customHeight="1" x14ac:dyDescent="0.2">
      <c r="A13" s="183" t="s">
        <v>84</v>
      </c>
      <c r="B13" s="136" t="s">
        <v>29</v>
      </c>
      <c r="C13" s="123">
        <v>2119500</v>
      </c>
      <c r="D13" s="123">
        <v>2370433</v>
      </c>
      <c r="E13" s="123">
        <v>2540440</v>
      </c>
      <c r="F13" s="123">
        <v>3102192</v>
      </c>
      <c r="G13" s="123">
        <v>3197231</v>
      </c>
      <c r="H13" s="124"/>
      <c r="I13" s="153">
        <f t="shared" si="0"/>
        <v>50.848360462373201</v>
      </c>
      <c r="J13" s="25"/>
      <c r="L13" s="178" t="s">
        <v>84</v>
      </c>
      <c r="M13" s="17" t="s">
        <v>29</v>
      </c>
      <c r="N13" s="82">
        <f t="shared" si="1"/>
        <v>0.16311850253289673</v>
      </c>
      <c r="O13" s="83">
        <f t="shared" si="2"/>
        <v>0.19351128248380323</v>
      </c>
      <c r="P13" s="83">
        <f t="shared" si="3"/>
        <v>0.19856035690779425</v>
      </c>
      <c r="Q13" s="83">
        <f t="shared" si="4"/>
        <v>0.23542005114218215</v>
      </c>
      <c r="R13" s="83">
        <f t="shared" si="5"/>
        <v>0.2380846355716294</v>
      </c>
      <c r="S13" s="21"/>
      <c r="T13" s="79">
        <f t="shared" si="6"/>
        <v>7.4966133038732679</v>
      </c>
    </row>
    <row r="14" spans="1:20" x14ac:dyDescent="0.2">
      <c r="A14" s="191"/>
      <c r="B14" s="146" t="s">
        <v>30</v>
      </c>
      <c r="C14" s="125">
        <v>1639678</v>
      </c>
      <c r="D14" s="125">
        <v>1790879</v>
      </c>
      <c r="E14" s="125">
        <v>2021717</v>
      </c>
      <c r="F14" s="125">
        <v>2408461</v>
      </c>
      <c r="G14" s="125">
        <v>2525889</v>
      </c>
      <c r="H14" s="126"/>
      <c r="I14" s="155">
        <f t="shared" si="0"/>
        <v>54.04786793504578</v>
      </c>
      <c r="J14" s="25"/>
      <c r="L14" s="178"/>
      <c r="M14" s="17" t="s">
        <v>30</v>
      </c>
      <c r="N14" s="82">
        <f t="shared" si="1"/>
        <v>0.12619099787503421</v>
      </c>
      <c r="O14" s="83">
        <f t="shared" si="2"/>
        <v>0.14619915098351696</v>
      </c>
      <c r="P14" s="83">
        <f t="shared" si="3"/>
        <v>0.15801705574095631</v>
      </c>
      <c r="Q14" s="83">
        <f t="shared" si="4"/>
        <v>0.18277399071171324</v>
      </c>
      <c r="R14" s="83">
        <f t="shared" si="5"/>
        <v>0.18809255948643919</v>
      </c>
      <c r="S14" s="21"/>
      <c r="T14" s="79">
        <f t="shared" si="6"/>
        <v>6.1901561611404974</v>
      </c>
    </row>
    <row r="15" spans="1:20" x14ac:dyDescent="0.2">
      <c r="A15" s="179" t="s">
        <v>9</v>
      </c>
      <c r="B15" s="138" t="s">
        <v>29</v>
      </c>
      <c r="C15" s="129">
        <v>54697</v>
      </c>
      <c r="D15" s="129">
        <v>63903</v>
      </c>
      <c r="E15" s="129">
        <v>80978</v>
      </c>
      <c r="F15" s="129">
        <v>104323</v>
      </c>
      <c r="G15" s="129">
        <v>120725</v>
      </c>
      <c r="H15" s="124"/>
      <c r="I15" s="149">
        <f t="shared" si="0"/>
        <v>120.71594420169296</v>
      </c>
      <c r="J15" s="25"/>
      <c r="K15" s="59"/>
      <c r="L15" s="177" t="s">
        <v>9</v>
      </c>
      <c r="M15" s="16" t="s">
        <v>29</v>
      </c>
      <c r="N15" s="80">
        <f t="shared" si="1"/>
        <v>4.2095271210388545E-3</v>
      </c>
      <c r="O15" s="81">
        <f t="shared" si="2"/>
        <v>5.2167479462876523E-3</v>
      </c>
      <c r="P15" s="81">
        <f t="shared" si="3"/>
        <v>6.329226662184253E-3</v>
      </c>
      <c r="Q15" s="81">
        <f t="shared" si="4"/>
        <v>7.9168942461671828E-3</v>
      </c>
      <c r="R15" s="81">
        <f t="shared" si="5"/>
        <v>8.989893951792961E-3</v>
      </c>
      <c r="S15" s="20"/>
      <c r="T15" s="25">
        <f t="shared" si="6"/>
        <v>0.47803668307541064</v>
      </c>
    </row>
    <row r="16" spans="1:20" x14ac:dyDescent="0.2">
      <c r="A16" s="180"/>
      <c r="B16" s="144" t="s">
        <v>30</v>
      </c>
      <c r="C16" s="130">
        <v>5591</v>
      </c>
      <c r="D16" s="130">
        <v>5885</v>
      </c>
      <c r="E16" s="130">
        <v>6111</v>
      </c>
      <c r="F16" s="130">
        <v>20362</v>
      </c>
      <c r="G16" s="130">
        <v>27428</v>
      </c>
      <c r="H16" s="126"/>
      <c r="I16" s="150">
        <f t="shared" si="0"/>
        <v>390.57413700590234</v>
      </c>
      <c r="J16" s="25"/>
      <c r="K16" s="59"/>
      <c r="L16" s="177"/>
      <c r="M16" s="16" t="s">
        <v>30</v>
      </c>
      <c r="N16" s="80">
        <f t="shared" si="1"/>
        <v>4.3028806211909673E-4</v>
      </c>
      <c r="O16" s="81">
        <f t="shared" si="2"/>
        <v>4.8042441925892106E-4</v>
      </c>
      <c r="P16" s="81">
        <f t="shared" si="3"/>
        <v>4.7763471723934859E-4</v>
      </c>
      <c r="Q16" s="81">
        <f t="shared" si="4"/>
        <v>1.545237393867663E-3</v>
      </c>
      <c r="R16" s="81">
        <f t="shared" si="5"/>
        <v>2.0424502904102491E-3</v>
      </c>
      <c r="S16" s="20"/>
      <c r="T16" s="25">
        <f t="shared" si="6"/>
        <v>0.16121622282911524</v>
      </c>
    </row>
    <row r="17" spans="1:20" x14ac:dyDescent="0.2">
      <c r="A17" s="185" t="s">
        <v>10</v>
      </c>
      <c r="B17" s="136" t="s">
        <v>29</v>
      </c>
      <c r="C17" s="123">
        <v>1079166</v>
      </c>
      <c r="D17" s="123">
        <v>1204725</v>
      </c>
      <c r="E17" s="123">
        <v>1266856</v>
      </c>
      <c r="F17" s="123">
        <v>1586924</v>
      </c>
      <c r="G17" s="123">
        <v>1627841</v>
      </c>
      <c r="H17" s="124"/>
      <c r="I17" s="153">
        <f t="shared" si="0"/>
        <v>50.842502450966762</v>
      </c>
      <c r="J17" s="25"/>
      <c r="L17" s="202" t="s">
        <v>10</v>
      </c>
      <c r="M17" s="17" t="s">
        <v>29</v>
      </c>
      <c r="N17" s="82">
        <f t="shared" si="1"/>
        <v>8.305352295561029E-2</v>
      </c>
      <c r="O17" s="83">
        <f t="shared" si="2"/>
        <v>9.8348225742005718E-2</v>
      </c>
      <c r="P17" s="83">
        <f t="shared" si="3"/>
        <v>9.9017248787918857E-2</v>
      </c>
      <c r="Q17" s="83">
        <f t="shared" si="4"/>
        <v>0.12042895128307862</v>
      </c>
      <c r="R17" s="83">
        <f t="shared" si="5"/>
        <v>0.12121862050429162</v>
      </c>
      <c r="S17" s="21"/>
      <c r="T17" s="79">
        <f t="shared" si="6"/>
        <v>3.8165097548681333</v>
      </c>
    </row>
    <row r="18" spans="1:20" x14ac:dyDescent="0.2">
      <c r="A18" s="196"/>
      <c r="B18" s="146" t="s">
        <v>30</v>
      </c>
      <c r="C18" s="125">
        <v>1005663</v>
      </c>
      <c r="D18" s="125">
        <v>1089899</v>
      </c>
      <c r="E18" s="125">
        <v>1247904</v>
      </c>
      <c r="F18" s="125">
        <v>1504395</v>
      </c>
      <c r="G18" s="125">
        <v>1543863</v>
      </c>
      <c r="H18" s="126"/>
      <c r="I18" s="155">
        <f t="shared" si="0"/>
        <v>53.516933604994911</v>
      </c>
      <c r="J18" s="25"/>
      <c r="L18" s="202"/>
      <c r="M18" s="17" t="s">
        <v>30</v>
      </c>
      <c r="N18" s="82">
        <f t="shared" si="1"/>
        <v>7.7396670258429112E-2</v>
      </c>
      <c r="O18" s="83">
        <f t="shared" si="2"/>
        <v>8.8974357540506172E-2</v>
      </c>
      <c r="P18" s="83">
        <f t="shared" si="3"/>
        <v>9.7535963701824907E-2</v>
      </c>
      <c r="Q18" s="83">
        <f t="shared" si="4"/>
        <v>0.11416596646437201</v>
      </c>
      <c r="R18" s="83">
        <f t="shared" si="5"/>
        <v>0.114965124424079</v>
      </c>
      <c r="S18" s="21"/>
      <c r="T18" s="79">
        <f t="shared" si="6"/>
        <v>3.7568454165649885</v>
      </c>
    </row>
    <row r="19" spans="1:20" x14ac:dyDescent="0.2">
      <c r="A19" s="179" t="s">
        <v>11</v>
      </c>
      <c r="B19" s="138" t="s">
        <v>29</v>
      </c>
      <c r="C19" s="129">
        <v>89108</v>
      </c>
      <c r="D19" s="129">
        <v>99129</v>
      </c>
      <c r="E19" s="129">
        <v>130622</v>
      </c>
      <c r="F19" s="129">
        <v>170492</v>
      </c>
      <c r="G19" s="129">
        <v>193457</v>
      </c>
      <c r="H19" s="124"/>
      <c r="I19" s="149">
        <f t="shared" si="0"/>
        <v>117.10396372940701</v>
      </c>
      <c r="J19" s="25"/>
      <c r="L19" s="177" t="s">
        <v>11</v>
      </c>
      <c r="M19" s="16" t="s">
        <v>29</v>
      </c>
      <c r="N19" s="80">
        <f t="shared" si="1"/>
        <v>6.8578266212320649E-3</v>
      </c>
      <c r="O19" s="81">
        <f t="shared" si="2"/>
        <v>8.0924370869528608E-3</v>
      </c>
      <c r="P19" s="81">
        <f t="shared" si="3"/>
        <v>1.0209393231097723E-2</v>
      </c>
      <c r="Q19" s="81">
        <f t="shared" si="4"/>
        <v>1.2938346614049974E-2</v>
      </c>
      <c r="R19" s="81">
        <f t="shared" si="5"/>
        <v>1.4405946690677249E-2</v>
      </c>
      <c r="S19" s="20"/>
      <c r="T19" s="25">
        <f t="shared" si="6"/>
        <v>0.75481200694451844</v>
      </c>
    </row>
    <row r="20" spans="1:20" x14ac:dyDescent="0.2">
      <c r="A20" s="180"/>
      <c r="B20" s="144" t="s">
        <v>30</v>
      </c>
      <c r="C20" s="130">
        <v>30021</v>
      </c>
      <c r="D20" s="130">
        <v>46937</v>
      </c>
      <c r="E20" s="130">
        <v>50375</v>
      </c>
      <c r="F20" s="130">
        <v>56947</v>
      </c>
      <c r="G20" s="130">
        <v>75345</v>
      </c>
      <c r="H20" s="126"/>
      <c r="I20" s="150">
        <f t="shared" si="0"/>
        <v>150.97431797741581</v>
      </c>
      <c r="J20" s="25"/>
      <c r="L20" s="177"/>
      <c r="M20" s="16" t="s">
        <v>30</v>
      </c>
      <c r="N20" s="80">
        <f t="shared" si="1"/>
        <v>2.3104414081340373E-3</v>
      </c>
      <c r="O20" s="81">
        <f t="shared" si="2"/>
        <v>3.831721489678161E-3</v>
      </c>
      <c r="P20" s="81">
        <f t="shared" si="3"/>
        <v>3.9373014041780702E-3</v>
      </c>
      <c r="Q20" s="81">
        <f t="shared" si="4"/>
        <v>4.3216105426078875E-3</v>
      </c>
      <c r="R20" s="81">
        <f t="shared" si="5"/>
        <v>5.6106320960682601E-3</v>
      </c>
      <c r="S20" s="20"/>
      <c r="T20" s="25">
        <f t="shared" si="6"/>
        <v>0.3300190687934223</v>
      </c>
    </row>
    <row r="21" spans="1:20" x14ac:dyDescent="0.2">
      <c r="A21" s="185" t="s">
        <v>12</v>
      </c>
      <c r="B21" s="136" t="s">
        <v>29</v>
      </c>
      <c r="C21" s="123">
        <v>463331</v>
      </c>
      <c r="D21" s="123">
        <v>518462</v>
      </c>
      <c r="E21" s="123">
        <v>555519</v>
      </c>
      <c r="F21" s="123">
        <v>673383</v>
      </c>
      <c r="G21" s="123">
        <v>664845</v>
      </c>
      <c r="H21" s="124"/>
      <c r="I21" s="153">
        <f t="shared" si="0"/>
        <v>43.492449242550144</v>
      </c>
      <c r="J21" s="25"/>
      <c r="L21" s="202" t="s">
        <v>12</v>
      </c>
      <c r="M21" s="17" t="s">
        <v>29</v>
      </c>
      <c r="N21" s="82">
        <f t="shared" si="1"/>
        <v>3.5658343428671656E-2</v>
      </c>
      <c r="O21" s="83">
        <f t="shared" si="2"/>
        <v>4.2324860706511251E-2</v>
      </c>
      <c r="P21" s="83">
        <f t="shared" si="3"/>
        <v>4.3419270248091259E-2</v>
      </c>
      <c r="Q21" s="83">
        <f t="shared" si="4"/>
        <v>5.1101885472683843E-2</v>
      </c>
      <c r="R21" s="83">
        <f t="shared" si="5"/>
        <v>4.9508271231143437E-2</v>
      </c>
      <c r="S21" s="21"/>
      <c r="T21" s="79">
        <f t="shared" si="6"/>
        <v>1.3849927802471782</v>
      </c>
    </row>
    <row r="22" spans="1:20" x14ac:dyDescent="0.2">
      <c r="A22" s="196"/>
      <c r="B22" s="146" t="s">
        <v>30</v>
      </c>
      <c r="C22" s="125">
        <v>303814</v>
      </c>
      <c r="D22" s="125">
        <v>340386</v>
      </c>
      <c r="E22" s="125">
        <v>395449</v>
      </c>
      <c r="F22" s="125">
        <v>479627</v>
      </c>
      <c r="G22" s="125">
        <v>500585</v>
      </c>
      <c r="H22" s="126"/>
      <c r="I22" s="155">
        <f t="shared" si="0"/>
        <v>64.766929766238562</v>
      </c>
      <c r="J22" s="25"/>
      <c r="L22" s="202"/>
      <c r="M22" s="17" t="s">
        <v>30</v>
      </c>
      <c r="N22" s="82">
        <f t="shared" si="1"/>
        <v>2.3381780952361163E-2</v>
      </c>
      <c r="O22" s="83">
        <f t="shared" si="2"/>
        <v>2.7787552484939183E-2</v>
      </c>
      <c r="P22" s="83">
        <f t="shared" si="3"/>
        <v>3.0908226361902005E-2</v>
      </c>
      <c r="Q22" s="83">
        <f t="shared" si="4"/>
        <v>3.6398073642499043E-2</v>
      </c>
      <c r="R22" s="83">
        <f t="shared" si="5"/>
        <v>3.7276504981224097E-2</v>
      </c>
      <c r="S22" s="21"/>
      <c r="T22" s="79">
        <f t="shared" si="6"/>
        <v>1.3894724028862933</v>
      </c>
    </row>
    <row r="23" spans="1:20" x14ac:dyDescent="0.2">
      <c r="A23" s="179" t="s">
        <v>13</v>
      </c>
      <c r="B23" s="138" t="s">
        <v>29</v>
      </c>
      <c r="C23" s="129">
        <v>53371</v>
      </c>
      <c r="D23" s="129">
        <v>61496</v>
      </c>
      <c r="E23" s="129">
        <v>73455</v>
      </c>
      <c r="F23" s="129">
        <v>77416</v>
      </c>
      <c r="G23" s="129">
        <v>99999</v>
      </c>
      <c r="H23" s="124"/>
      <c r="I23" s="149">
        <f t="shared" si="0"/>
        <v>87.365797905229442</v>
      </c>
      <c r="J23" s="25"/>
      <c r="L23" s="177" t="s">
        <v>13</v>
      </c>
      <c r="M23" s="16" t="s">
        <v>29</v>
      </c>
      <c r="N23" s="80">
        <f t="shared" si="1"/>
        <v>4.1074770458519611E-3</v>
      </c>
      <c r="O23" s="81">
        <f t="shared" si="2"/>
        <v>5.0202515015712167E-3</v>
      </c>
      <c r="P23" s="81">
        <f t="shared" si="3"/>
        <v>5.741230265883873E-3</v>
      </c>
      <c r="Q23" s="81">
        <f t="shared" si="4"/>
        <v>5.8749679836783706E-3</v>
      </c>
      <c r="R23" s="81">
        <f t="shared" si="5"/>
        <v>7.4465140218293174E-3</v>
      </c>
      <c r="S23" s="20"/>
      <c r="T23" s="25">
        <f t="shared" si="6"/>
        <v>0.33390369759773564</v>
      </c>
    </row>
    <row r="24" spans="1:20" x14ac:dyDescent="0.2">
      <c r="A24" s="180"/>
      <c r="B24" s="144" t="s">
        <v>30</v>
      </c>
      <c r="C24" s="130">
        <v>56339</v>
      </c>
      <c r="D24" s="130">
        <v>64432</v>
      </c>
      <c r="E24" s="130">
        <v>69655</v>
      </c>
      <c r="F24" s="130">
        <v>77223</v>
      </c>
      <c r="G24" s="130">
        <v>95702</v>
      </c>
      <c r="H24" s="126"/>
      <c r="I24" s="150">
        <f t="shared" si="0"/>
        <v>69.868119774933874</v>
      </c>
      <c r="J24" s="25"/>
      <c r="L24" s="177"/>
      <c r="M24" s="16" t="s">
        <v>30</v>
      </c>
      <c r="N24" s="80">
        <f t="shared" si="1"/>
        <v>4.3358968219867275E-3</v>
      </c>
      <c r="O24" s="81">
        <f t="shared" si="2"/>
        <v>5.2599330810009859E-3</v>
      </c>
      <c r="P24" s="81">
        <f t="shared" si="3"/>
        <v>5.4442229143031951E-3</v>
      </c>
      <c r="Q24" s="81">
        <f t="shared" si="4"/>
        <v>5.8603215433966471E-3</v>
      </c>
      <c r="R24" s="81">
        <f t="shared" si="5"/>
        <v>7.1265341145122386E-3</v>
      </c>
      <c r="S24" s="20"/>
      <c r="T24" s="25">
        <f t="shared" si="6"/>
        <v>0.27906372925255113</v>
      </c>
    </row>
    <row r="25" spans="1:20" x14ac:dyDescent="0.2">
      <c r="A25" s="185" t="s">
        <v>15</v>
      </c>
      <c r="B25" s="136" t="s">
        <v>29</v>
      </c>
      <c r="C25" s="123">
        <v>79513</v>
      </c>
      <c r="D25" s="123" t="s">
        <v>89</v>
      </c>
      <c r="E25" s="123">
        <v>98053</v>
      </c>
      <c r="F25" s="123">
        <v>100933</v>
      </c>
      <c r="G25" s="123">
        <v>96130</v>
      </c>
      <c r="H25" s="124"/>
      <c r="I25" s="153">
        <f t="shared" si="0"/>
        <v>20.898469432671387</v>
      </c>
      <c r="J25" s="25"/>
      <c r="L25" s="202" t="s">
        <v>15</v>
      </c>
      <c r="M25" s="17" t="s">
        <v>29</v>
      </c>
      <c r="N25" s="82">
        <f>C25/C$2</f>
        <v>6.119387351685877E-3</v>
      </c>
      <c r="O25" s="83"/>
      <c r="P25" s="83">
        <f t="shared" ref="P25:P36" si="7">E25/E$2</f>
        <v>7.6638057485632211E-3</v>
      </c>
      <c r="Q25" s="83">
        <f t="shared" ref="Q25:Q36" si="8">F25/F$2</f>
        <v>7.6596329375918284E-3</v>
      </c>
      <c r="R25" s="83">
        <f t="shared" ref="R25:R36" si="9">G25/G$2</f>
        <v>7.1584055132396553E-3</v>
      </c>
      <c r="S25" s="21"/>
      <c r="T25" s="79">
        <f t="shared" si="6"/>
        <v>0.10390181615537783</v>
      </c>
    </row>
    <row r="26" spans="1:20" x14ac:dyDescent="0.2">
      <c r="A26" s="196"/>
      <c r="B26" s="146" t="s">
        <v>30</v>
      </c>
      <c r="C26" s="125">
        <v>121984</v>
      </c>
      <c r="D26" s="125">
        <v>126844</v>
      </c>
      <c r="E26" s="125">
        <v>133370</v>
      </c>
      <c r="F26" s="125">
        <v>147642</v>
      </c>
      <c r="G26" s="125">
        <v>166531</v>
      </c>
      <c r="H26" s="126"/>
      <c r="I26" s="155">
        <f t="shared" si="0"/>
        <v>36.518723767051412</v>
      </c>
      <c r="J26" s="25"/>
      <c r="L26" s="202"/>
      <c r="M26" s="17" t="s">
        <v>30</v>
      </c>
      <c r="N26" s="82">
        <f>C26/C$2</f>
        <v>9.3879912304660872E-3</v>
      </c>
      <c r="O26" s="83">
        <f>D26/D$2</f>
        <v>1.0354962623021E-2</v>
      </c>
      <c r="P26" s="83">
        <f t="shared" si="7"/>
        <v>1.0424176442188172E-2</v>
      </c>
      <c r="Q26" s="83">
        <f t="shared" si="8"/>
        <v>1.1204299150643821E-2</v>
      </c>
      <c r="R26" s="83">
        <f t="shared" si="9"/>
        <v>1.2400878274475325E-2</v>
      </c>
      <c r="S26" s="21"/>
      <c r="T26" s="79">
        <f t="shared" si="6"/>
        <v>0.30128870440092376</v>
      </c>
    </row>
    <row r="27" spans="1:20" x14ac:dyDescent="0.2">
      <c r="A27" s="179" t="s">
        <v>14</v>
      </c>
      <c r="B27" s="138" t="s">
        <v>29</v>
      </c>
      <c r="C27" s="129">
        <v>46108</v>
      </c>
      <c r="D27" s="129">
        <v>52490</v>
      </c>
      <c r="E27" s="129">
        <v>62781</v>
      </c>
      <c r="F27" s="129">
        <v>61328</v>
      </c>
      <c r="G27" s="129">
        <v>65542</v>
      </c>
      <c r="H27" s="124"/>
      <c r="I27" s="149">
        <f t="shared" si="0"/>
        <v>42.148867875422916</v>
      </c>
      <c r="J27" s="25"/>
      <c r="L27" s="177" t="s">
        <v>14</v>
      </c>
      <c r="M27" s="16" t="s">
        <v>29</v>
      </c>
      <c r="N27" s="80">
        <f>C27/C$2</f>
        <v>3.5485104575545185E-3</v>
      </c>
      <c r="O27" s="81">
        <f>D27/D$2</f>
        <v>4.2850429510451595E-3</v>
      </c>
      <c r="P27" s="81">
        <f t="shared" si="7"/>
        <v>4.9069522472596208E-3</v>
      </c>
      <c r="Q27" s="81">
        <f t="shared" si="8"/>
        <v>4.6540771481738547E-3</v>
      </c>
      <c r="R27" s="81">
        <f t="shared" si="9"/>
        <v>4.8806430266176374E-3</v>
      </c>
      <c r="S27" s="20"/>
      <c r="T27" s="25">
        <f t="shared" si="6"/>
        <v>0.13321325690631189</v>
      </c>
    </row>
    <row r="28" spans="1:20" x14ac:dyDescent="0.2">
      <c r="A28" s="180"/>
      <c r="B28" s="144" t="s">
        <v>30</v>
      </c>
      <c r="C28" s="130">
        <v>6549</v>
      </c>
      <c r="D28" s="130">
        <v>7522</v>
      </c>
      <c r="E28" s="130">
        <v>8042</v>
      </c>
      <c r="F28" s="130">
        <v>6326</v>
      </c>
      <c r="G28" s="130">
        <v>9620</v>
      </c>
      <c r="H28" s="126"/>
      <c r="I28" s="150">
        <f t="shared" si="0"/>
        <v>46.89265536723164</v>
      </c>
      <c r="J28" s="25"/>
      <c r="L28" s="177"/>
      <c r="M28" s="16" t="s">
        <v>30</v>
      </c>
      <c r="N28" s="80">
        <f>C28/C$2</f>
        <v>5.040165478121918E-4</v>
      </c>
      <c r="O28" s="81">
        <f>D28/D$2</f>
        <v>6.1406159416577805E-4</v>
      </c>
      <c r="P28" s="81">
        <f t="shared" si="7"/>
        <v>6.2856134773995112E-4</v>
      </c>
      <c r="Q28" s="81">
        <f t="shared" si="8"/>
        <v>4.8006933275743225E-4</v>
      </c>
      <c r="R28" s="81">
        <f t="shared" si="9"/>
        <v>7.1636181251810553E-4</v>
      </c>
      <c r="S28" s="20"/>
      <c r="T28" s="25">
        <f t="shared" si="6"/>
        <v>2.1234526470591372E-2</v>
      </c>
    </row>
    <row r="29" spans="1:20" x14ac:dyDescent="0.2">
      <c r="A29" s="185" t="s">
        <v>16</v>
      </c>
      <c r="B29" s="136" t="s">
        <v>29</v>
      </c>
      <c r="C29" s="123" t="s">
        <v>89</v>
      </c>
      <c r="D29" s="123" t="s">
        <v>89</v>
      </c>
      <c r="E29" s="123">
        <v>37480</v>
      </c>
      <c r="F29" s="123">
        <v>36306</v>
      </c>
      <c r="G29" s="123">
        <v>35206</v>
      </c>
      <c r="H29" s="124"/>
      <c r="I29" s="153"/>
      <c r="J29" s="25"/>
      <c r="L29" s="202" t="s">
        <v>16</v>
      </c>
      <c r="M29" s="17" t="s">
        <v>29</v>
      </c>
      <c r="N29" s="82"/>
      <c r="O29" s="83"/>
      <c r="P29" s="83">
        <f t="shared" si="7"/>
        <v>2.929430404537847E-3</v>
      </c>
      <c r="Q29" s="83">
        <f t="shared" si="8"/>
        <v>2.7552003153795976E-3</v>
      </c>
      <c r="R29" s="83">
        <f t="shared" si="9"/>
        <v>2.6216459429846592E-3</v>
      </c>
      <c r="S29" s="21"/>
      <c r="T29" s="79"/>
    </row>
    <row r="30" spans="1:20" x14ac:dyDescent="0.2">
      <c r="A30" s="196"/>
      <c r="B30" s="146" t="s">
        <v>30</v>
      </c>
      <c r="C30" s="125" t="s">
        <v>89</v>
      </c>
      <c r="D30" s="125" t="s">
        <v>89</v>
      </c>
      <c r="E30" s="125">
        <v>13140</v>
      </c>
      <c r="F30" s="125">
        <v>10782</v>
      </c>
      <c r="G30" s="125">
        <v>16866</v>
      </c>
      <c r="H30" s="126"/>
      <c r="I30" s="155"/>
      <c r="J30" s="25"/>
      <c r="L30" s="202"/>
      <c r="M30" s="17" t="s">
        <v>30</v>
      </c>
      <c r="N30" s="82"/>
      <c r="O30" s="83"/>
      <c r="P30" s="83">
        <f t="shared" si="7"/>
        <v>1.0270201578342398E-3</v>
      </c>
      <c r="Q30" s="83">
        <f t="shared" si="8"/>
        <v>8.1822756019453598E-4</v>
      </c>
      <c r="R30" s="83">
        <f t="shared" si="9"/>
        <v>1.2559416143378759E-3</v>
      </c>
      <c r="S30" s="21"/>
      <c r="T30" s="79"/>
    </row>
    <row r="31" spans="1:20" x14ac:dyDescent="0.2">
      <c r="A31" s="179" t="s">
        <v>17</v>
      </c>
      <c r="B31" s="138" t="s">
        <v>29</v>
      </c>
      <c r="C31" s="129">
        <v>17789</v>
      </c>
      <c r="D31" s="129" t="s">
        <v>89</v>
      </c>
      <c r="E31" s="129">
        <v>35757</v>
      </c>
      <c r="F31" s="129">
        <v>42199</v>
      </c>
      <c r="G31" s="129">
        <v>36402</v>
      </c>
      <c r="H31" s="124"/>
      <c r="I31" s="149">
        <f>((G31-C31)/C31)*100</f>
        <v>104.63207600202374</v>
      </c>
      <c r="J31" s="25"/>
      <c r="L31" s="177" t="s">
        <v>17</v>
      </c>
      <c r="M31" s="16" t="s">
        <v>29</v>
      </c>
      <c r="N31" s="80">
        <f>C31/C$2</f>
        <v>1.3690564008292992E-3</v>
      </c>
      <c r="O31" s="81" t="e">
        <f>D31/D$2</f>
        <v>#VALUE!</v>
      </c>
      <c r="P31" s="81">
        <f t="shared" si="7"/>
        <v>2.7947610185448187E-3</v>
      </c>
      <c r="Q31" s="81">
        <f t="shared" si="8"/>
        <v>3.2024100178676706E-3</v>
      </c>
      <c r="R31" s="81">
        <f t="shared" si="9"/>
        <v>2.7107071412977211E-3</v>
      </c>
      <c r="S31" s="20"/>
      <c r="T31" s="25">
        <f t="shared" si="6"/>
        <v>0.13416507404684219</v>
      </c>
    </row>
    <row r="32" spans="1:20" x14ac:dyDescent="0.2">
      <c r="A32" s="180"/>
      <c r="B32" s="144" t="s">
        <v>30</v>
      </c>
      <c r="C32" s="130">
        <v>6201</v>
      </c>
      <c r="D32" s="130">
        <v>5458</v>
      </c>
      <c r="E32" s="130">
        <v>7295</v>
      </c>
      <c r="F32" s="130">
        <v>11028</v>
      </c>
      <c r="G32" s="130">
        <v>8864</v>
      </c>
      <c r="H32" s="126"/>
      <c r="I32" s="150">
        <f>((G32-C32)/C32)*100</f>
        <v>42.94468634091276</v>
      </c>
      <c r="J32" s="25"/>
      <c r="L32" s="177"/>
      <c r="M32" s="16" t="s">
        <v>30</v>
      </c>
      <c r="N32" s="80">
        <f>C32/C$2</f>
        <v>4.7723417513870843E-4</v>
      </c>
      <c r="O32" s="81">
        <f>D32/D$2</f>
        <v>4.4556609690997299E-4</v>
      </c>
      <c r="P32" s="81">
        <f t="shared" si="7"/>
        <v>5.7017595520553882E-4</v>
      </c>
      <c r="Q32" s="81">
        <f t="shared" si="8"/>
        <v>8.3689607993186262E-4</v>
      </c>
      <c r="R32" s="81">
        <f t="shared" si="9"/>
        <v>6.6006560355098614E-4</v>
      </c>
      <c r="S32" s="20"/>
      <c r="T32" s="25">
        <f t="shared" si="6"/>
        <v>1.828314284122777E-2</v>
      </c>
    </row>
    <row r="33" spans="1:20" x14ac:dyDescent="0.2">
      <c r="A33" s="185" t="s">
        <v>18</v>
      </c>
      <c r="B33" s="136" t="s">
        <v>29</v>
      </c>
      <c r="C33" s="123" t="s">
        <v>89</v>
      </c>
      <c r="D33" s="123" t="s">
        <v>89</v>
      </c>
      <c r="E33" s="123">
        <v>198939</v>
      </c>
      <c r="F33" s="123">
        <v>248888</v>
      </c>
      <c r="G33" s="123">
        <v>257084</v>
      </c>
      <c r="H33" s="124"/>
      <c r="I33" s="153"/>
      <c r="J33" s="25"/>
      <c r="L33" s="202" t="s">
        <v>18</v>
      </c>
      <c r="M33" s="17" t="s">
        <v>29</v>
      </c>
      <c r="N33" s="82"/>
      <c r="O33" s="83"/>
      <c r="P33" s="83">
        <f t="shared" si="7"/>
        <v>1.5549038293712774E-2</v>
      </c>
      <c r="Q33" s="83">
        <f t="shared" si="8"/>
        <v>1.8887685123511192E-2</v>
      </c>
      <c r="R33" s="83">
        <f t="shared" si="9"/>
        <v>1.9143987547755158E-2</v>
      </c>
      <c r="S33" s="21"/>
      <c r="T33" s="79"/>
    </row>
    <row r="34" spans="1:20" x14ac:dyDescent="0.2">
      <c r="A34" s="196"/>
      <c r="B34" s="146" t="s">
        <v>30</v>
      </c>
      <c r="C34" s="125" t="s">
        <v>89</v>
      </c>
      <c r="D34" s="125" t="s">
        <v>89</v>
      </c>
      <c r="E34" s="125">
        <v>90376</v>
      </c>
      <c r="F34" s="125">
        <v>94129</v>
      </c>
      <c r="G34" s="125">
        <v>81085</v>
      </c>
      <c r="H34" s="126"/>
      <c r="I34" s="155"/>
      <c r="J34" s="25"/>
      <c r="L34" s="202"/>
      <c r="M34" s="17" t="s">
        <v>30</v>
      </c>
      <c r="N34" s="82"/>
      <c r="O34" s="83"/>
      <c r="P34" s="83">
        <f t="shared" si="7"/>
        <v>7.0637727385408876E-3</v>
      </c>
      <c r="Q34" s="83">
        <f t="shared" si="8"/>
        <v>7.1432890014423555E-3</v>
      </c>
      <c r="R34" s="83">
        <f t="shared" si="9"/>
        <v>6.0380662752630545E-3</v>
      </c>
      <c r="S34" s="21"/>
      <c r="T34" s="79"/>
    </row>
    <row r="35" spans="1:20" ht="12" customHeight="1" x14ac:dyDescent="0.2">
      <c r="A35" s="189" t="s">
        <v>85</v>
      </c>
      <c r="B35" s="147" t="s">
        <v>29</v>
      </c>
      <c r="C35" s="143">
        <v>1189631</v>
      </c>
      <c r="D35" s="143">
        <v>1366092</v>
      </c>
      <c r="E35" s="143">
        <v>1679003</v>
      </c>
      <c r="F35" s="143">
        <v>1780961</v>
      </c>
      <c r="G35" s="143">
        <v>1914815</v>
      </c>
      <c r="H35" s="142"/>
      <c r="I35" s="152">
        <f>((G35-C35)/C35)*100</f>
        <v>60.958734262977345</v>
      </c>
      <c r="J35" s="25"/>
      <c r="L35" s="189" t="s">
        <v>85</v>
      </c>
      <c r="M35" s="16" t="s">
        <v>29</v>
      </c>
      <c r="N35" s="80">
        <f>C35/C$2</f>
        <v>9.1555002258415882E-2</v>
      </c>
      <c r="O35" s="81">
        <f>D35/D$2</f>
        <v>0.11152148780870993</v>
      </c>
      <c r="P35" s="81">
        <f t="shared" si="7"/>
        <v>0.13123058798052986</v>
      </c>
      <c r="Q35" s="81">
        <f t="shared" si="8"/>
        <v>0.13515408772320728</v>
      </c>
      <c r="R35" s="81">
        <f t="shared" si="9"/>
        <v>0.14258839335102455</v>
      </c>
      <c r="S35" s="20"/>
      <c r="T35" s="25">
        <f t="shared" si="6"/>
        <v>5.1033391092608671</v>
      </c>
    </row>
    <row r="36" spans="1:20" x14ac:dyDescent="0.2">
      <c r="A36" s="190"/>
      <c r="B36" s="144" t="s">
        <v>30</v>
      </c>
      <c r="C36" s="130">
        <v>857315</v>
      </c>
      <c r="D36" s="130">
        <v>993920</v>
      </c>
      <c r="E36" s="130">
        <v>1123341</v>
      </c>
      <c r="F36" s="130">
        <v>1311793</v>
      </c>
      <c r="G36" s="130">
        <v>1380052</v>
      </c>
      <c r="H36" s="126"/>
      <c r="I36" s="150">
        <f>((G36-C36)/C36)*100</f>
        <v>60.973737774330317</v>
      </c>
      <c r="J36" s="25"/>
      <c r="L36" s="190"/>
      <c r="M36" s="18" t="s">
        <v>30</v>
      </c>
      <c r="N36" s="84">
        <f>C36/C$2</f>
        <v>6.5979683415423609E-2</v>
      </c>
      <c r="O36" s="85">
        <f>D36/D$2</f>
        <v>8.1139072011865224E-2</v>
      </c>
      <c r="P36" s="85">
        <f t="shared" si="7"/>
        <v>8.7800140876839641E-2</v>
      </c>
      <c r="Q36" s="85">
        <f t="shared" si="8"/>
        <v>9.9549729722711089E-2</v>
      </c>
      <c r="R36" s="85">
        <f t="shared" si="9"/>
        <v>0.10276679335646949</v>
      </c>
      <c r="S36" s="22"/>
      <c r="T36" s="25">
        <f t="shared" si="6"/>
        <v>3.6787109941045877</v>
      </c>
    </row>
    <row r="37" spans="1:20" ht="24" customHeight="1" x14ac:dyDescent="0.2">
      <c r="A37" s="201" t="s">
        <v>91</v>
      </c>
      <c r="B37" s="192"/>
      <c r="C37" s="192"/>
      <c r="D37" s="192"/>
      <c r="E37" s="192"/>
      <c r="F37" s="192"/>
      <c r="G37" s="192"/>
      <c r="H37" s="192"/>
      <c r="I37" s="192"/>
      <c r="J37" s="89"/>
      <c r="L37" s="201" t="s">
        <v>86</v>
      </c>
      <c r="M37" s="201"/>
      <c r="N37" s="201"/>
      <c r="O37" s="201"/>
      <c r="P37" s="201"/>
      <c r="Q37" s="201"/>
      <c r="R37" s="201"/>
      <c r="S37" s="201"/>
      <c r="T37" s="201"/>
    </row>
    <row r="38" spans="1:20" x14ac:dyDescent="0.2">
      <c r="A38" s="19" t="s">
        <v>88</v>
      </c>
    </row>
    <row r="39" spans="1:20" x14ac:dyDescent="0.2">
      <c r="A39" s="19" t="s">
        <v>90</v>
      </c>
    </row>
    <row r="40" spans="1:20" ht="12" x14ac:dyDescent="0.25">
      <c r="A40" s="92" t="s">
        <v>66</v>
      </c>
    </row>
    <row r="43" spans="1:20" ht="12" x14ac:dyDescent="0.25">
      <c r="L43" s="4"/>
      <c r="M43" s="4" t="s">
        <v>46</v>
      </c>
      <c r="N43" s="4">
        <v>2008</v>
      </c>
      <c r="O43" s="4">
        <v>2009</v>
      </c>
      <c r="P43" s="4">
        <v>2010</v>
      </c>
      <c r="Q43" s="4">
        <v>2011</v>
      </c>
      <c r="R43" s="4">
        <v>2012</v>
      </c>
    </row>
    <row r="44" spans="1:20" x14ac:dyDescent="0.2">
      <c r="L44" s="203" t="s">
        <v>4</v>
      </c>
      <c r="M44" s="10" t="s">
        <v>52</v>
      </c>
      <c r="N44" s="11">
        <v>0.4306268437412481</v>
      </c>
      <c r="O44" s="12">
        <v>0.47821601800322139</v>
      </c>
      <c r="P44" s="12">
        <v>0.49340533864930641</v>
      </c>
      <c r="Q44" s="12">
        <v>0.51142736140060274</v>
      </c>
      <c r="R44" s="12">
        <v>0.51671393487997097</v>
      </c>
    </row>
    <row r="45" spans="1:20" x14ac:dyDescent="0.2">
      <c r="L45" s="203"/>
      <c r="M45" s="10" t="s">
        <v>53</v>
      </c>
      <c r="N45" s="11">
        <v>0.41488481155483908</v>
      </c>
      <c r="O45" s="12">
        <v>0.46920803973326281</v>
      </c>
      <c r="P45" s="12">
        <v>0.47230671799130863</v>
      </c>
      <c r="Q45" s="12">
        <v>0.47086947105321936</v>
      </c>
      <c r="R45" s="12">
        <v>0.48357088223650724</v>
      </c>
    </row>
    <row r="46" spans="1:20" x14ac:dyDescent="0.2">
      <c r="L46" s="204" t="s">
        <v>7</v>
      </c>
      <c r="M46" s="7" t="s">
        <v>52</v>
      </c>
      <c r="N46" s="8">
        <v>0.25467350479131262</v>
      </c>
      <c r="O46" s="9">
        <v>0.30503277029251319</v>
      </c>
      <c r="P46" s="9">
        <v>0.32979094488832411</v>
      </c>
      <c r="Q46" s="9">
        <v>0.37057413886538942</v>
      </c>
      <c r="R46" s="9">
        <v>0.38067302892265398</v>
      </c>
    </row>
    <row r="47" spans="1:20" x14ac:dyDescent="0.2">
      <c r="L47" s="204"/>
      <c r="M47" s="7" t="s">
        <v>53</v>
      </c>
      <c r="N47" s="8">
        <v>0.19217068129045783</v>
      </c>
      <c r="O47" s="9">
        <v>0.22733822299538217</v>
      </c>
      <c r="P47" s="9">
        <v>0.24581719661779597</v>
      </c>
      <c r="Q47" s="9">
        <v>0.28232372043442433</v>
      </c>
      <c r="R47" s="9">
        <v>0.2908593528429087</v>
      </c>
    </row>
    <row r="48" spans="1:20" x14ac:dyDescent="0.2">
      <c r="L48" s="203" t="s">
        <v>84</v>
      </c>
      <c r="M48" s="10" t="s">
        <v>52</v>
      </c>
      <c r="N48" s="11">
        <v>0.16311850253289673</v>
      </c>
      <c r="O48" s="12">
        <v>0.19351128248380323</v>
      </c>
      <c r="P48" s="12">
        <v>0.19856035690779425</v>
      </c>
      <c r="Q48" s="12">
        <v>0.23542005114218215</v>
      </c>
      <c r="R48" s="12">
        <v>0.2380846355716294</v>
      </c>
    </row>
    <row r="49" spans="1:18" x14ac:dyDescent="0.2">
      <c r="L49" s="203"/>
      <c r="M49" s="10" t="s">
        <v>53</v>
      </c>
      <c r="N49" s="11">
        <v>0.12619099787503421</v>
      </c>
      <c r="O49" s="12">
        <v>0.14619915098351696</v>
      </c>
      <c r="P49" s="12">
        <v>0.15801705574095631</v>
      </c>
      <c r="Q49" s="12">
        <v>0.18277399071171324</v>
      </c>
      <c r="R49" s="12">
        <v>0.18809255948643919</v>
      </c>
    </row>
    <row r="50" spans="1:18" x14ac:dyDescent="0.2">
      <c r="L50" s="205" t="s">
        <v>85</v>
      </c>
      <c r="M50" s="7" t="s">
        <v>52</v>
      </c>
      <c r="N50" s="8">
        <v>9.1555002258415882E-2</v>
      </c>
      <c r="O50" s="9">
        <v>0.11152148780870993</v>
      </c>
      <c r="P50" s="9">
        <v>0.13123058798052986</v>
      </c>
      <c r="Q50" s="9">
        <v>0.13515408772320728</v>
      </c>
      <c r="R50" s="9">
        <v>0.14258839335102455</v>
      </c>
    </row>
    <row r="51" spans="1:18" x14ac:dyDescent="0.2">
      <c r="L51" s="206"/>
      <c r="M51" s="13" t="s">
        <v>53</v>
      </c>
      <c r="N51" s="14">
        <v>6.5979683415423609E-2</v>
      </c>
      <c r="O51" s="15">
        <v>8.1139072011865224E-2</v>
      </c>
      <c r="P51" s="15">
        <v>8.7800140876839641E-2</v>
      </c>
      <c r="Q51" s="15">
        <v>9.9549729722711089E-2</v>
      </c>
      <c r="R51" s="15">
        <v>0.10276679335646949</v>
      </c>
    </row>
    <row r="52" spans="1:18" ht="12" customHeight="1" x14ac:dyDescent="0.2">
      <c r="L52" s="201" t="s">
        <v>87</v>
      </c>
      <c r="M52" s="201"/>
      <c r="N52" s="201"/>
      <c r="O52" s="201"/>
      <c r="P52" s="201"/>
      <c r="Q52" s="201"/>
      <c r="R52" s="201"/>
    </row>
    <row r="53" spans="1:18" x14ac:dyDescent="0.2">
      <c r="L53" s="192"/>
      <c r="M53" s="192"/>
      <c r="N53" s="192"/>
      <c r="O53" s="192"/>
      <c r="P53" s="192"/>
      <c r="Q53" s="192"/>
      <c r="R53" s="192"/>
    </row>
    <row r="56" spans="1:18" s="25" customFormat="1" x14ac:dyDescent="0.2"/>
    <row r="57" spans="1:18" s="25" customFormat="1" x14ac:dyDescent="0.2"/>
    <row r="61" spans="1:18" ht="24" customHeight="1" x14ac:dyDescent="0.2">
      <c r="A61" s="201" t="s">
        <v>86</v>
      </c>
      <c r="B61" s="201"/>
      <c r="C61" s="201"/>
      <c r="D61" s="201"/>
      <c r="E61" s="201"/>
      <c r="F61" s="201"/>
      <c r="G61" s="201"/>
      <c r="H61" s="201"/>
      <c r="I61" s="201"/>
    </row>
    <row r="64" spans="1:18" ht="12" x14ac:dyDescent="0.25">
      <c r="A64" s="92" t="s">
        <v>67</v>
      </c>
    </row>
    <row r="66" spans="12:18" ht="36" x14ac:dyDescent="0.25">
      <c r="L66" s="90"/>
      <c r="M66" s="90" t="s">
        <v>73</v>
      </c>
      <c r="N66" s="90" t="s">
        <v>74</v>
      </c>
      <c r="O66" s="90" t="s">
        <v>75</v>
      </c>
      <c r="P66" s="90" t="s">
        <v>76</v>
      </c>
      <c r="Q66" s="194" t="s">
        <v>23</v>
      </c>
      <c r="R66" s="194"/>
    </row>
    <row r="67" spans="12:18" ht="12" x14ac:dyDescent="0.25">
      <c r="L67" s="6" t="s">
        <v>10</v>
      </c>
      <c r="M67" s="93">
        <v>8.305352295561029E-2</v>
      </c>
      <c r="N67" s="93">
        <v>7.7396670258429112E-2</v>
      </c>
      <c r="O67" s="93">
        <v>0.12121862050429162</v>
      </c>
      <c r="P67" s="93">
        <v>0.114965124424079</v>
      </c>
      <c r="Q67" s="94">
        <v>0.86</v>
      </c>
      <c r="R67" s="95">
        <v>1.1399999999999999</v>
      </c>
    </row>
    <row r="68" spans="12:18" ht="12" x14ac:dyDescent="0.25">
      <c r="L68" s="6" t="s">
        <v>12</v>
      </c>
      <c r="M68" s="93">
        <v>3.5658343428671656E-2</v>
      </c>
      <c r="N68" s="93">
        <v>2.3381780952361163E-2</v>
      </c>
      <c r="O68" s="93">
        <v>4.9508271231143437E-2</v>
      </c>
      <c r="P68" s="93">
        <v>3.7276504981224097E-2</v>
      </c>
      <c r="Q68" s="95">
        <v>1.8599999999999999</v>
      </c>
      <c r="R68" s="95">
        <v>2.1399999999999997</v>
      </c>
    </row>
    <row r="69" spans="12:18" ht="12" x14ac:dyDescent="0.25">
      <c r="L69" s="6" t="s">
        <v>18</v>
      </c>
      <c r="M69" s="93">
        <v>1.5549038293712774E-2</v>
      </c>
      <c r="N69" s="93">
        <v>7.0637727385408876E-3</v>
      </c>
      <c r="O69" s="93">
        <v>1.9143987547755158E-2</v>
      </c>
      <c r="P69" s="93">
        <v>6.0380662752630545E-3</v>
      </c>
      <c r="Q69" s="95">
        <v>2.86</v>
      </c>
      <c r="R69" s="95">
        <v>3.1399999999999997</v>
      </c>
    </row>
    <row r="70" spans="12:18" ht="12" customHeight="1" x14ac:dyDescent="0.25">
      <c r="L70" s="6" t="s">
        <v>11</v>
      </c>
      <c r="M70" s="93">
        <v>6.8578266212320649E-3</v>
      </c>
      <c r="N70" s="93">
        <v>2.3104414081340373E-3</v>
      </c>
      <c r="O70" s="93">
        <v>1.4405946690677249E-2</v>
      </c>
      <c r="P70" s="93">
        <v>5.6106320960682601E-3</v>
      </c>
      <c r="Q70" s="95">
        <v>3.86</v>
      </c>
      <c r="R70" s="95">
        <v>4.1399999999999997</v>
      </c>
    </row>
    <row r="71" spans="12:18" ht="12" x14ac:dyDescent="0.25">
      <c r="L71" s="6" t="s">
        <v>15</v>
      </c>
      <c r="M71" s="93">
        <v>6.119387351685877E-3</v>
      </c>
      <c r="N71" s="93">
        <v>9.3879912304660872E-3</v>
      </c>
      <c r="O71" s="93">
        <v>7.1584055132396553E-3</v>
      </c>
      <c r="P71" s="93">
        <v>1.2400878274475325E-2</v>
      </c>
      <c r="Q71" s="95">
        <v>4.8599999999999994</v>
      </c>
      <c r="R71" s="95">
        <v>5.14</v>
      </c>
    </row>
    <row r="72" spans="12:18" ht="12" x14ac:dyDescent="0.25">
      <c r="L72" s="6" t="s">
        <v>9</v>
      </c>
      <c r="M72" s="93">
        <v>4.2095271210388545E-3</v>
      </c>
      <c r="N72" s="93">
        <v>4.3028806211909673E-4</v>
      </c>
      <c r="O72" s="93">
        <v>8.989893951792961E-3</v>
      </c>
      <c r="P72" s="93">
        <v>2.0424502904102491E-3</v>
      </c>
      <c r="Q72" s="95">
        <v>5.8599999999999994</v>
      </c>
      <c r="R72" s="95">
        <v>6.14</v>
      </c>
    </row>
    <row r="73" spans="12:18" ht="12" x14ac:dyDescent="0.25">
      <c r="L73" s="6" t="s">
        <v>13</v>
      </c>
      <c r="M73" s="93">
        <v>4.1074770458519611E-3</v>
      </c>
      <c r="N73" s="93">
        <v>4.3358968219867275E-3</v>
      </c>
      <c r="O73" s="93">
        <v>7.4465140218293174E-3</v>
      </c>
      <c r="P73" s="93">
        <v>7.1265341145122386E-3</v>
      </c>
      <c r="Q73" s="95">
        <v>6.8599999999999994</v>
      </c>
      <c r="R73" s="95">
        <v>7.14</v>
      </c>
    </row>
    <row r="74" spans="12:18" ht="12" x14ac:dyDescent="0.25">
      <c r="L74" s="6" t="s">
        <v>14</v>
      </c>
      <c r="M74" s="93">
        <v>3.5485104575545185E-3</v>
      </c>
      <c r="N74" s="93">
        <v>5.040165478121918E-4</v>
      </c>
      <c r="O74" s="93">
        <v>4.8806430266176374E-3</v>
      </c>
      <c r="P74" s="93">
        <v>7.1636181251810553E-4</v>
      </c>
      <c r="Q74" s="95">
        <v>7.8599999999999994</v>
      </c>
      <c r="R74" s="95">
        <v>8.14</v>
      </c>
    </row>
    <row r="75" spans="12:18" ht="12" x14ac:dyDescent="0.25">
      <c r="L75" s="6" t="s">
        <v>16</v>
      </c>
      <c r="M75" s="93">
        <v>2.929430404537847E-3</v>
      </c>
      <c r="N75" s="93">
        <v>1.0270201578342398E-3</v>
      </c>
      <c r="O75" s="93">
        <v>2.6216459429846592E-3</v>
      </c>
      <c r="P75" s="93">
        <v>1.2559416143378759E-3</v>
      </c>
      <c r="Q75" s="95">
        <v>8.86</v>
      </c>
      <c r="R75" s="95">
        <v>9.14</v>
      </c>
    </row>
    <row r="76" spans="12:18" ht="12" x14ac:dyDescent="0.25">
      <c r="L76" s="76" t="s">
        <v>17</v>
      </c>
      <c r="M76" s="96">
        <v>1.3690564008292992E-3</v>
      </c>
      <c r="N76" s="96">
        <v>4.7723417513870843E-4</v>
      </c>
      <c r="O76" s="96">
        <v>2.7107071412977211E-3</v>
      </c>
      <c r="P76" s="96">
        <v>6.6006560355098614E-4</v>
      </c>
      <c r="Q76" s="97">
        <v>9.86</v>
      </c>
      <c r="R76" s="97">
        <v>10.14</v>
      </c>
    </row>
    <row r="77" spans="12:18" ht="12" customHeight="1" x14ac:dyDescent="0.2">
      <c r="L77" s="201" t="s">
        <v>87</v>
      </c>
      <c r="M77" s="201"/>
      <c r="N77" s="201"/>
      <c r="O77" s="201"/>
      <c r="P77" s="201"/>
      <c r="Q77" s="201"/>
      <c r="R77" s="201"/>
    </row>
    <row r="78" spans="12:18" x14ac:dyDescent="0.2">
      <c r="L78" s="192"/>
      <c r="M78" s="192"/>
      <c r="N78" s="192"/>
      <c r="O78" s="192"/>
      <c r="P78" s="192"/>
      <c r="Q78" s="192"/>
      <c r="R78" s="192"/>
    </row>
    <row r="80" spans="12:18" ht="12" customHeight="1" x14ac:dyDescent="0.2"/>
    <row r="82" spans="1:7" ht="24" customHeight="1" x14ac:dyDescent="0.2"/>
    <row r="84" spans="1:7" ht="12" x14ac:dyDescent="0.2">
      <c r="A84" s="88"/>
      <c r="B84" s="7"/>
      <c r="C84" s="9"/>
      <c r="D84" s="9"/>
      <c r="E84" s="9"/>
      <c r="F84" s="9"/>
      <c r="G84" s="9"/>
    </row>
    <row r="85" spans="1:7" ht="12" x14ac:dyDescent="0.2">
      <c r="A85" s="88"/>
      <c r="B85" s="7"/>
      <c r="C85" s="9"/>
      <c r="D85" s="9"/>
      <c r="E85" s="9"/>
      <c r="F85" s="9"/>
      <c r="G85" s="9"/>
    </row>
    <row r="86" spans="1:7" ht="12" x14ac:dyDescent="0.2">
      <c r="A86" s="88"/>
      <c r="B86" s="7"/>
      <c r="C86" s="9"/>
      <c r="D86" s="9"/>
      <c r="E86" s="9"/>
      <c r="F86" s="9"/>
      <c r="G86" s="9"/>
    </row>
    <row r="87" spans="1:7" ht="12" x14ac:dyDescent="0.2">
      <c r="A87" s="88"/>
      <c r="B87" s="7"/>
      <c r="C87" s="9"/>
      <c r="D87" s="9"/>
      <c r="E87" s="9"/>
      <c r="F87" s="9"/>
      <c r="G87" s="9"/>
    </row>
    <row r="88" spans="1:7" ht="12" x14ac:dyDescent="0.2">
      <c r="A88" s="88"/>
      <c r="B88" s="7"/>
      <c r="C88" s="9"/>
      <c r="D88" s="9"/>
      <c r="E88" s="9"/>
      <c r="F88" s="9"/>
      <c r="G88" s="9"/>
    </row>
    <row r="89" spans="1:7" ht="12" x14ac:dyDescent="0.2">
      <c r="A89" s="88"/>
      <c r="B89" s="7"/>
      <c r="C89" s="9"/>
      <c r="D89" s="9"/>
      <c r="E89" s="9"/>
      <c r="F89" s="9"/>
      <c r="G89" s="9"/>
    </row>
    <row r="90" spans="1:7" ht="12" x14ac:dyDescent="0.2">
      <c r="A90" s="88"/>
      <c r="B90" s="7"/>
      <c r="C90" s="9"/>
      <c r="D90" s="9"/>
      <c r="E90" s="9"/>
      <c r="F90" s="9"/>
      <c r="G90" s="9"/>
    </row>
    <row r="91" spans="1:7" ht="12" x14ac:dyDescent="0.2">
      <c r="A91" s="88"/>
      <c r="B91" s="7"/>
      <c r="C91" s="9"/>
      <c r="D91" s="9"/>
      <c r="E91" s="9"/>
      <c r="F91" s="9"/>
      <c r="G91" s="9"/>
    </row>
    <row r="92" spans="1:7" ht="12" x14ac:dyDescent="0.2">
      <c r="A92" s="88"/>
      <c r="B92" s="7"/>
      <c r="C92" s="9"/>
      <c r="D92" s="9"/>
      <c r="E92" s="9"/>
      <c r="F92" s="9"/>
      <c r="G92" s="9"/>
    </row>
    <row r="93" spans="1:7" ht="12" x14ac:dyDescent="0.2">
      <c r="A93" s="88"/>
      <c r="B93" s="7"/>
      <c r="C93" s="9"/>
      <c r="D93" s="9"/>
      <c r="E93" s="9"/>
      <c r="F93" s="9"/>
      <c r="G93" s="9"/>
    </row>
    <row r="95" spans="1:7" ht="24" customHeight="1" x14ac:dyDescent="0.2"/>
    <row r="106" spans="1:1" ht="24" customHeight="1" x14ac:dyDescent="0.2"/>
    <row r="108" spans="1:1" ht="12" x14ac:dyDescent="0.25">
      <c r="A108" s="6"/>
    </row>
    <row r="131" spans="1:7" ht="12" x14ac:dyDescent="0.25">
      <c r="A131" s="31"/>
      <c r="B131" s="193"/>
      <c r="C131" s="193"/>
      <c r="D131" s="193"/>
      <c r="E131" s="193"/>
      <c r="F131" s="193"/>
      <c r="G131" s="193"/>
    </row>
  </sheetData>
  <sortState ref="M42:Q51">
    <sortCondition descending="1" ref="N72:N81"/>
  </sortState>
  <mergeCells count="43">
    <mergeCell ref="L77:R78"/>
    <mergeCell ref="A61:I61"/>
    <mergeCell ref="A37:I37"/>
    <mergeCell ref="L7:L8"/>
    <mergeCell ref="L11:L12"/>
    <mergeCell ref="A9:A10"/>
    <mergeCell ref="L9:L10"/>
    <mergeCell ref="A29:A30"/>
    <mergeCell ref="A7:A8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31:A32"/>
    <mergeCell ref="A33:A34"/>
    <mergeCell ref="A35:A36"/>
    <mergeCell ref="L13:L14"/>
    <mergeCell ref="L15:L16"/>
    <mergeCell ref="B131:C131"/>
    <mergeCell ref="D131:E131"/>
    <mergeCell ref="F131:G131"/>
    <mergeCell ref="L25:L26"/>
    <mergeCell ref="L27:L28"/>
    <mergeCell ref="L29:L30"/>
    <mergeCell ref="L31:L32"/>
    <mergeCell ref="L33:L34"/>
    <mergeCell ref="L35:L36"/>
    <mergeCell ref="L44:L45"/>
    <mergeCell ref="L46:L47"/>
    <mergeCell ref="L48:L49"/>
    <mergeCell ref="L37:T37"/>
    <mergeCell ref="L50:L51"/>
    <mergeCell ref="L17:L18"/>
    <mergeCell ref="L19:L20"/>
    <mergeCell ref="L21:L22"/>
    <mergeCell ref="Q66:R66"/>
    <mergeCell ref="L23:L24"/>
    <mergeCell ref="L52:R5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 low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rgb="FFFF0000"/>
          <x14:sparklines>
            <x14:sparkline>
              <xm:f>FDI!C7:G7</xm:f>
              <xm:sqref>H7</xm:sqref>
            </x14:sparkline>
            <x14:sparkline>
              <xm:f>FDI!C8:G8</xm:f>
              <xm:sqref>H8</xm:sqref>
            </x14:sparkline>
            <x14:sparkline>
              <xm:f>FDI!C9:G9</xm:f>
              <xm:sqref>H9</xm:sqref>
            </x14:sparkline>
            <x14:sparkline>
              <xm:f>FDI!C10:G10</xm:f>
              <xm:sqref>H10</xm:sqref>
            </x14:sparkline>
            <x14:sparkline>
              <xm:f>FDI!C11:G11</xm:f>
              <xm:sqref>H11</xm:sqref>
            </x14:sparkline>
            <x14:sparkline>
              <xm:f>FDI!C12:G12</xm:f>
              <xm:sqref>H12</xm:sqref>
            </x14:sparkline>
            <x14:sparkline>
              <xm:f>FDI!C13:G13</xm:f>
              <xm:sqref>H13</xm:sqref>
            </x14:sparkline>
            <x14:sparkline>
              <xm:f>FDI!C14:G14</xm:f>
              <xm:sqref>H14</xm:sqref>
            </x14:sparkline>
            <x14:sparkline>
              <xm:f>FDI!C15:G15</xm:f>
              <xm:sqref>H15</xm:sqref>
            </x14:sparkline>
            <x14:sparkline>
              <xm:f>FDI!C16:G16</xm:f>
              <xm:sqref>H16</xm:sqref>
            </x14:sparkline>
            <x14:sparkline>
              <xm:f>FDI!C17:G17</xm:f>
              <xm:sqref>H17</xm:sqref>
            </x14:sparkline>
            <x14:sparkline>
              <xm:f>FDI!C18:G18</xm:f>
              <xm:sqref>H18</xm:sqref>
            </x14:sparkline>
            <x14:sparkline>
              <xm:f>FDI!C19:G19</xm:f>
              <xm:sqref>H19</xm:sqref>
            </x14:sparkline>
            <x14:sparkline>
              <xm:f>FDI!C20:G20</xm:f>
              <xm:sqref>H20</xm:sqref>
            </x14:sparkline>
            <x14:sparkline>
              <xm:f>FDI!C21:G21</xm:f>
              <xm:sqref>H21</xm:sqref>
            </x14:sparkline>
            <x14:sparkline>
              <xm:f>FDI!C22:G22</xm:f>
              <xm:sqref>H22</xm:sqref>
            </x14:sparkline>
            <x14:sparkline>
              <xm:f>FDI!C23:G23</xm:f>
              <xm:sqref>H23</xm:sqref>
            </x14:sparkline>
            <x14:sparkline>
              <xm:f>FDI!C24:G24</xm:f>
              <xm:sqref>H24</xm:sqref>
            </x14:sparkline>
            <x14:sparkline>
              <xm:f>FDI!C25:G25</xm:f>
              <xm:sqref>H25</xm:sqref>
            </x14:sparkline>
            <x14:sparkline>
              <xm:f>FDI!C26:G26</xm:f>
              <xm:sqref>H26</xm:sqref>
            </x14:sparkline>
            <x14:sparkline>
              <xm:f>FDI!C27:G27</xm:f>
              <xm:sqref>H27</xm:sqref>
            </x14:sparkline>
            <x14:sparkline>
              <xm:f>FDI!C28:G28</xm:f>
              <xm:sqref>H28</xm:sqref>
            </x14:sparkline>
            <x14:sparkline>
              <xm:f>FDI!C29:G29</xm:f>
              <xm:sqref>H29</xm:sqref>
            </x14:sparkline>
            <x14:sparkline>
              <xm:f>FDI!C30:G30</xm:f>
              <xm:sqref>H30</xm:sqref>
            </x14:sparkline>
            <x14:sparkline>
              <xm:f>FDI!C31:G31</xm:f>
              <xm:sqref>H31</xm:sqref>
            </x14:sparkline>
            <x14:sparkline>
              <xm:f>FDI!C32:G32</xm:f>
              <xm:sqref>H32</xm:sqref>
            </x14:sparkline>
            <x14:sparkline>
              <xm:f>FDI!C33:G33</xm:f>
              <xm:sqref>H33</xm:sqref>
            </x14:sparkline>
            <x14:sparkline>
              <xm:f>FDI!C34:G34</xm:f>
              <xm:sqref>H34</xm:sqref>
            </x14:sparkline>
            <x14:sparkline>
              <xm:f>FDI!C35:G35</xm:f>
              <xm:sqref>H35</xm:sqref>
            </x14:sparkline>
            <x14:sparkline>
              <xm:f>FDI!C36:G36</xm:f>
              <xm:sqref>H36</xm:sqref>
            </x14:sparkline>
          </x14:sparklines>
        </x14:sparklineGroup>
        <x14:sparklineGroup displayEmptyCellsAs="gap" high="1" low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rgb="FFFF0000"/>
          <x14:sparklines>
            <x14:sparkline>
              <xm:f>FDI!N7:R7</xm:f>
              <xm:sqref>S7</xm:sqref>
            </x14:sparkline>
            <x14:sparkline>
              <xm:f>FDI!N8:R8</xm:f>
              <xm:sqref>S8</xm:sqref>
            </x14:sparkline>
            <x14:sparkline>
              <xm:f>FDI!N9:R9</xm:f>
              <xm:sqref>S9</xm:sqref>
            </x14:sparkline>
            <x14:sparkline>
              <xm:f>FDI!N10:R10</xm:f>
              <xm:sqref>S10</xm:sqref>
            </x14:sparkline>
            <x14:sparkline>
              <xm:f>FDI!N11:R11</xm:f>
              <xm:sqref>S11</xm:sqref>
            </x14:sparkline>
            <x14:sparkline>
              <xm:f>FDI!N12:R12</xm:f>
              <xm:sqref>S12</xm:sqref>
            </x14:sparkline>
            <x14:sparkline>
              <xm:f>FDI!N13:R13</xm:f>
              <xm:sqref>S13</xm:sqref>
            </x14:sparkline>
            <x14:sparkline>
              <xm:f>FDI!N14:R14</xm:f>
              <xm:sqref>S14</xm:sqref>
            </x14:sparkline>
            <x14:sparkline>
              <xm:f>FDI!N15:R15</xm:f>
              <xm:sqref>S15</xm:sqref>
            </x14:sparkline>
            <x14:sparkline>
              <xm:f>FDI!N16:R16</xm:f>
              <xm:sqref>S16</xm:sqref>
            </x14:sparkline>
            <x14:sparkline>
              <xm:f>FDI!N17:R17</xm:f>
              <xm:sqref>S17</xm:sqref>
            </x14:sparkline>
            <x14:sparkline>
              <xm:f>FDI!N18:R18</xm:f>
              <xm:sqref>S18</xm:sqref>
            </x14:sparkline>
            <x14:sparkline>
              <xm:f>FDI!N19:R19</xm:f>
              <xm:sqref>S19</xm:sqref>
            </x14:sparkline>
            <x14:sparkline>
              <xm:f>FDI!N20:R20</xm:f>
              <xm:sqref>S20</xm:sqref>
            </x14:sparkline>
            <x14:sparkline>
              <xm:f>FDI!N21:R21</xm:f>
              <xm:sqref>S21</xm:sqref>
            </x14:sparkline>
            <x14:sparkline>
              <xm:f>FDI!N22:R22</xm:f>
              <xm:sqref>S22</xm:sqref>
            </x14:sparkline>
            <x14:sparkline>
              <xm:f>FDI!N23:R23</xm:f>
              <xm:sqref>S23</xm:sqref>
            </x14:sparkline>
            <x14:sparkline>
              <xm:f>FDI!N24:R24</xm:f>
              <xm:sqref>S24</xm:sqref>
            </x14:sparkline>
            <x14:sparkline>
              <xm:f>FDI!N25:R25</xm:f>
              <xm:sqref>S25</xm:sqref>
            </x14:sparkline>
            <x14:sparkline>
              <xm:f>FDI!N26:R26</xm:f>
              <xm:sqref>S26</xm:sqref>
            </x14:sparkline>
            <x14:sparkline>
              <xm:f>FDI!N27:R27</xm:f>
              <xm:sqref>S27</xm:sqref>
            </x14:sparkline>
            <x14:sparkline>
              <xm:f>FDI!N28:R28</xm:f>
              <xm:sqref>S28</xm:sqref>
            </x14:sparkline>
            <x14:sparkline>
              <xm:f>FDI!N29:R29</xm:f>
              <xm:sqref>S29</xm:sqref>
            </x14:sparkline>
            <x14:sparkline>
              <xm:f>FDI!N30:R30</xm:f>
              <xm:sqref>S30</xm:sqref>
            </x14:sparkline>
            <x14:sparkline>
              <xm:f>FDI!N31:R31</xm:f>
              <xm:sqref>S31</xm:sqref>
            </x14:sparkline>
            <x14:sparkline>
              <xm:f>FDI!N32:R32</xm:f>
              <xm:sqref>S32</xm:sqref>
            </x14:sparkline>
            <x14:sparkline>
              <xm:f>FDI!N33:R33</xm:f>
              <xm:sqref>S33</xm:sqref>
            </x14:sparkline>
            <x14:sparkline>
              <xm:f>FDI!N34:R34</xm:f>
              <xm:sqref>S34</xm:sqref>
            </x14:sparkline>
            <x14:sparkline>
              <xm:f>FDI!N35:R35</xm:f>
              <xm:sqref>S35</xm:sqref>
            </x14:sparkline>
            <x14:sparkline>
              <xm:f>FDI!N36:R36</xm:f>
              <xm:sqref>S36</xm:sqref>
            </x14:sparkline>
          </x14:sparklines>
        </x14:sparklineGroup>
        <x14:sparklineGroup displayEmptyCellsAs="gap" high="1" low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rgb="FFFF0000"/>
          <x14:sparklines>
            <x14:sparkline>
              <xm:f>FDI!C2:G2</xm:f>
              <xm:sqref>H2</xm:sqref>
            </x14:sparkline>
            <x14:sparkline>
              <xm:f>FDI!C3:G3</xm:f>
              <xm:sqref>H3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91"/>
  <sheetViews>
    <sheetView showGridLines="0" tabSelected="1" topLeftCell="A25" zoomScaleNormal="100" workbookViewId="0">
      <selection activeCell="B14" sqref="B14"/>
    </sheetView>
  </sheetViews>
  <sheetFormatPr defaultColWidth="11.6640625" defaultRowHeight="11.4" x14ac:dyDescent="0.2"/>
  <cols>
    <col min="1" max="2" width="11.6640625" style="19"/>
    <col min="3" max="8" width="14.6640625" style="19" customWidth="1"/>
    <col min="9" max="9" width="11.6640625" style="19"/>
    <col min="10" max="10" width="14.5546875" style="19" customWidth="1"/>
    <col min="11" max="11" width="20" style="19" customWidth="1"/>
    <col min="12" max="15" width="12.6640625" style="19" customWidth="1"/>
    <col min="16" max="16384" width="11.6640625" style="19"/>
  </cols>
  <sheetData>
    <row r="1" spans="1:16" ht="12" x14ac:dyDescent="0.25">
      <c r="A1" s="1"/>
      <c r="B1" s="3"/>
      <c r="C1" s="3" t="s">
        <v>32</v>
      </c>
      <c r="D1" s="3" t="s">
        <v>33</v>
      </c>
      <c r="E1" s="3" t="s">
        <v>40</v>
      </c>
      <c r="F1" s="3" t="s">
        <v>39</v>
      </c>
      <c r="I1" s="108"/>
    </row>
    <row r="2" spans="1:16" ht="12" x14ac:dyDescent="0.25">
      <c r="A2" s="6" t="s">
        <v>2</v>
      </c>
      <c r="B2" s="98" t="s">
        <v>38</v>
      </c>
      <c r="C2" s="98">
        <v>25270347.099999998</v>
      </c>
      <c r="D2" s="98">
        <v>26074073.299999997</v>
      </c>
      <c r="E2" s="98">
        <v>133127740</v>
      </c>
      <c r="F2" s="98">
        <v>133767344</v>
      </c>
      <c r="I2" s="108"/>
    </row>
    <row r="3" spans="1:16" ht="12" x14ac:dyDescent="0.25">
      <c r="A3" s="6"/>
      <c r="B3" s="98"/>
      <c r="C3" s="98"/>
      <c r="D3" s="98"/>
      <c r="E3" s="98"/>
      <c r="F3" s="98"/>
      <c r="I3" s="108"/>
    </row>
    <row r="4" spans="1:16" ht="12" x14ac:dyDescent="0.25">
      <c r="A4" s="6" t="s">
        <v>45</v>
      </c>
      <c r="B4" s="98"/>
      <c r="C4" s="98"/>
      <c r="D4" s="98"/>
      <c r="E4" s="98"/>
      <c r="F4" s="98"/>
      <c r="I4" s="108"/>
    </row>
    <row r="5" spans="1:16" ht="12" x14ac:dyDescent="0.25">
      <c r="F5" s="98"/>
      <c r="I5" s="108"/>
      <c r="K5" s="6" t="s">
        <v>70</v>
      </c>
    </row>
    <row r="6" spans="1:16" ht="12" x14ac:dyDescent="0.25">
      <c r="A6" s="218"/>
      <c r="B6" s="219"/>
      <c r="C6" s="220" t="s">
        <v>83</v>
      </c>
      <c r="D6" s="219"/>
      <c r="E6" s="220" t="s">
        <v>36</v>
      </c>
      <c r="F6" s="219"/>
      <c r="G6" s="220" t="s">
        <v>82</v>
      </c>
      <c r="H6" s="219"/>
      <c r="I6" s="77"/>
      <c r="K6" s="214"/>
      <c r="L6" s="215"/>
      <c r="M6" s="214" t="s">
        <v>71</v>
      </c>
      <c r="N6" s="215"/>
      <c r="O6" s="214" t="s">
        <v>43</v>
      </c>
      <c r="P6" s="215"/>
    </row>
    <row r="7" spans="1:16" ht="12" x14ac:dyDescent="0.25">
      <c r="A7" s="167"/>
      <c r="B7" s="158"/>
      <c r="C7" s="159">
        <v>2011</v>
      </c>
      <c r="D7" s="158">
        <v>2012</v>
      </c>
      <c r="E7" s="159">
        <v>2011</v>
      </c>
      <c r="F7" s="158">
        <v>2012</v>
      </c>
      <c r="G7" s="159">
        <v>2011</v>
      </c>
      <c r="H7" s="158">
        <v>2012</v>
      </c>
      <c r="I7" s="77"/>
      <c r="K7" s="69"/>
      <c r="L7" s="70"/>
      <c r="M7" s="69">
        <v>2011</v>
      </c>
      <c r="N7" s="71">
        <v>2012</v>
      </c>
      <c r="O7" s="39">
        <v>2011</v>
      </c>
      <c r="P7" s="40">
        <v>2012</v>
      </c>
    </row>
    <row r="8" spans="1:16" x14ac:dyDescent="0.2">
      <c r="A8" s="221" t="s">
        <v>5</v>
      </c>
      <c r="B8" s="165" t="s">
        <v>35</v>
      </c>
      <c r="C8" s="119" t="s">
        <v>89</v>
      </c>
      <c r="D8" s="119" t="s">
        <v>89</v>
      </c>
      <c r="E8" s="166" t="s">
        <v>89</v>
      </c>
      <c r="F8" s="119" t="s">
        <v>89</v>
      </c>
      <c r="G8" s="166" t="s">
        <v>89</v>
      </c>
      <c r="H8" s="119" t="s">
        <v>89</v>
      </c>
      <c r="I8" s="98"/>
      <c r="K8" s="209" t="s">
        <v>5</v>
      </c>
      <c r="L8" s="99" t="s">
        <v>35</v>
      </c>
      <c r="M8" s="51" t="e">
        <f t="shared" ref="M8:M37" si="0">IF(C8=0,"",C8/C$2)</f>
        <v>#VALUE!</v>
      </c>
      <c r="N8" s="52" t="e">
        <f t="shared" ref="N8:N37" si="1">IF(D8=0,"",D8/D$2)</f>
        <v>#VALUE!</v>
      </c>
      <c r="O8" s="51" t="e">
        <f t="shared" ref="O8:O37" si="2">IF(E8=0,"",E8/E$2)</f>
        <v>#VALUE!</v>
      </c>
      <c r="P8" s="52" t="e">
        <f t="shared" ref="P8:P37" si="3">IF(F8=0,"",F8/F$2)</f>
        <v>#VALUE!</v>
      </c>
    </row>
    <row r="9" spans="1:16" x14ac:dyDescent="0.2">
      <c r="A9" s="222"/>
      <c r="B9" s="170" t="s">
        <v>34</v>
      </c>
      <c r="C9" s="121">
        <v>6922365</v>
      </c>
      <c r="D9" s="121">
        <v>7312534.9000000004</v>
      </c>
      <c r="E9" s="171">
        <v>18955982</v>
      </c>
      <c r="F9" s="121">
        <v>19548103</v>
      </c>
      <c r="G9" s="171">
        <f>C9/E9*1000</f>
        <v>365.18102834239875</v>
      </c>
      <c r="H9" s="121">
        <f>D9/F9*1000</f>
        <v>374.07900398314865</v>
      </c>
      <c r="I9" s="98"/>
      <c r="K9" s="209"/>
      <c r="L9" s="99" t="s">
        <v>34</v>
      </c>
      <c r="M9" s="51">
        <f t="shared" si="0"/>
        <v>0.2739323275856389</v>
      </c>
      <c r="N9" s="52">
        <f t="shared" si="1"/>
        <v>0.28045234113842893</v>
      </c>
      <c r="O9" s="51">
        <f t="shared" si="2"/>
        <v>0.14238942236982316</v>
      </c>
      <c r="P9" s="52">
        <f t="shared" si="3"/>
        <v>0.14613509108770223</v>
      </c>
    </row>
    <row r="10" spans="1:16" x14ac:dyDescent="0.2">
      <c r="A10" s="217" t="s">
        <v>4</v>
      </c>
      <c r="B10" s="163" t="s">
        <v>35</v>
      </c>
      <c r="C10" s="123" t="s">
        <v>89</v>
      </c>
      <c r="D10" s="123" t="s">
        <v>89</v>
      </c>
      <c r="E10" s="160" t="s">
        <v>89</v>
      </c>
      <c r="F10" s="123" t="s">
        <v>89</v>
      </c>
      <c r="G10" s="160" t="s">
        <v>89</v>
      </c>
      <c r="H10" s="123" t="s">
        <v>89</v>
      </c>
      <c r="I10" s="98"/>
      <c r="K10" s="216" t="s">
        <v>84</v>
      </c>
      <c r="L10" s="100" t="s">
        <v>35</v>
      </c>
      <c r="M10" s="55" t="e">
        <f t="shared" si="0"/>
        <v>#VALUE!</v>
      </c>
      <c r="N10" s="56" t="e">
        <f t="shared" si="1"/>
        <v>#VALUE!</v>
      </c>
      <c r="O10" s="55" t="e">
        <f t="shared" si="2"/>
        <v>#VALUE!</v>
      </c>
      <c r="P10" s="56" t="e">
        <f t="shared" si="3"/>
        <v>#VALUE!</v>
      </c>
    </row>
    <row r="11" spans="1:16" x14ac:dyDescent="0.2">
      <c r="A11" s="212"/>
      <c r="B11" s="174" t="s">
        <v>34</v>
      </c>
      <c r="C11" s="127">
        <v>3915170.5</v>
      </c>
      <c r="D11" s="127">
        <v>4069467.5</v>
      </c>
      <c r="E11" s="175">
        <v>11710997</v>
      </c>
      <c r="F11" s="127">
        <v>12038901</v>
      </c>
      <c r="G11" s="175">
        <f t="shared" ref="G11:G19" si="4">C11/E11*1000</f>
        <v>334.31572905364078</v>
      </c>
      <c r="H11" s="127">
        <f t="shared" ref="H11:H19" si="5">D11/F11*1000</f>
        <v>338.02649427883824</v>
      </c>
      <c r="I11" s="98"/>
      <c r="K11" s="216"/>
      <c r="L11" s="100" t="s">
        <v>34</v>
      </c>
      <c r="M11" s="55">
        <f t="shared" si="0"/>
        <v>0.15493140970746699</v>
      </c>
      <c r="N11" s="56">
        <f t="shared" si="1"/>
        <v>0.15607333204819979</v>
      </c>
      <c r="O11" s="55">
        <f t="shared" si="2"/>
        <v>8.7968119942545414E-2</v>
      </c>
      <c r="P11" s="56">
        <f t="shared" si="3"/>
        <v>8.9998804192449239E-2</v>
      </c>
    </row>
    <row r="12" spans="1:16" x14ac:dyDescent="0.2">
      <c r="A12" s="207" t="s">
        <v>7</v>
      </c>
      <c r="B12" s="163" t="s">
        <v>35</v>
      </c>
      <c r="C12" s="123">
        <v>3917584</v>
      </c>
      <c r="D12" s="123">
        <v>4331148</v>
      </c>
      <c r="E12" s="160">
        <v>13585590</v>
      </c>
      <c r="F12" s="123">
        <v>14678735</v>
      </c>
      <c r="G12" s="160">
        <f t="shared" si="4"/>
        <v>288.36318481567605</v>
      </c>
      <c r="H12" s="123">
        <f t="shared" si="5"/>
        <v>295.06275574836661</v>
      </c>
      <c r="I12" s="98"/>
      <c r="K12" s="209" t="s">
        <v>7</v>
      </c>
      <c r="L12" s="101" t="s">
        <v>35</v>
      </c>
      <c r="M12" s="51">
        <f t="shared" si="0"/>
        <v>0.1550269169037255</v>
      </c>
      <c r="N12" s="52">
        <f t="shared" si="1"/>
        <v>0.16610937424955388</v>
      </c>
      <c r="O12" s="51">
        <f t="shared" si="2"/>
        <v>0.10204927988712195</v>
      </c>
      <c r="P12" s="52">
        <f t="shared" si="3"/>
        <v>0.10973332175900868</v>
      </c>
    </row>
    <row r="13" spans="1:16" x14ac:dyDescent="0.2">
      <c r="A13" s="208"/>
      <c r="B13" s="172" t="s">
        <v>34</v>
      </c>
      <c r="C13" s="125">
        <v>3007194.5</v>
      </c>
      <c r="D13" s="125">
        <v>3243067.4</v>
      </c>
      <c r="E13" s="173">
        <v>7244985</v>
      </c>
      <c r="F13" s="125">
        <v>7509202</v>
      </c>
      <c r="G13" s="173">
        <f t="shared" si="4"/>
        <v>415.07256398736502</v>
      </c>
      <c r="H13" s="125">
        <f t="shared" si="5"/>
        <v>431.87909980314822</v>
      </c>
      <c r="I13" s="98"/>
      <c r="K13" s="209"/>
      <c r="L13" s="101" t="s">
        <v>34</v>
      </c>
      <c r="M13" s="51">
        <f t="shared" si="0"/>
        <v>0.11900091787817194</v>
      </c>
      <c r="N13" s="52">
        <f t="shared" si="1"/>
        <v>0.12437900909022911</v>
      </c>
      <c r="O13" s="51">
        <f t="shared" si="2"/>
        <v>5.4421302427277739E-2</v>
      </c>
      <c r="P13" s="52">
        <f t="shared" si="3"/>
        <v>5.6136286895252997E-2</v>
      </c>
    </row>
    <row r="14" spans="1:16" ht="15" customHeight="1" x14ac:dyDescent="0.2">
      <c r="A14" s="217" t="s">
        <v>41</v>
      </c>
      <c r="B14" s="163" t="s">
        <v>35</v>
      </c>
      <c r="C14" s="123">
        <v>2522400</v>
      </c>
      <c r="D14" s="123">
        <v>2823536</v>
      </c>
      <c r="E14" s="160">
        <v>8074297</v>
      </c>
      <c r="F14" s="123">
        <v>8593043</v>
      </c>
      <c r="G14" s="160">
        <f t="shared" si="4"/>
        <v>312.39871409238481</v>
      </c>
      <c r="H14" s="123">
        <f t="shared" si="5"/>
        <v>328.58394866638048</v>
      </c>
      <c r="I14" s="98"/>
      <c r="K14" s="216" t="s">
        <v>84</v>
      </c>
      <c r="L14" s="100" t="s">
        <v>35</v>
      </c>
      <c r="M14" s="55">
        <f t="shared" si="0"/>
        <v>9.9816594921246657E-2</v>
      </c>
      <c r="N14" s="56">
        <f t="shared" si="1"/>
        <v>0.1082890259421032</v>
      </c>
      <c r="O14" s="55">
        <f t="shared" si="2"/>
        <v>6.0650747920756413E-2</v>
      </c>
      <c r="P14" s="56">
        <f t="shared" si="3"/>
        <v>6.4238720326240464E-2</v>
      </c>
    </row>
    <row r="15" spans="1:16" x14ac:dyDescent="0.2">
      <c r="A15" s="225"/>
      <c r="B15" s="172" t="s">
        <v>34</v>
      </c>
      <c r="C15" s="125">
        <v>2524916.5</v>
      </c>
      <c r="D15" s="125">
        <v>2654068.1000000006</v>
      </c>
      <c r="E15" s="173">
        <v>5797313</v>
      </c>
      <c r="F15" s="125">
        <v>6048909</v>
      </c>
      <c r="G15" s="173">
        <f t="shared" si="4"/>
        <v>435.5322025910969</v>
      </c>
      <c r="H15" s="125">
        <f t="shared" si="5"/>
        <v>438.7680654478354</v>
      </c>
      <c r="I15" s="98"/>
      <c r="K15" s="216"/>
      <c r="L15" s="100" t="s">
        <v>34</v>
      </c>
      <c r="M15" s="55">
        <f t="shared" si="0"/>
        <v>9.9916178040941911E-2</v>
      </c>
      <c r="N15" s="56">
        <f t="shared" si="1"/>
        <v>0.10178954662983175</v>
      </c>
      <c r="O15" s="55">
        <f t="shared" si="2"/>
        <v>4.3546994788614304E-2</v>
      </c>
      <c r="P15" s="56">
        <f t="shared" si="3"/>
        <v>4.5219624006289608E-2</v>
      </c>
    </row>
    <row r="16" spans="1:16" x14ac:dyDescent="0.2">
      <c r="A16" s="207" t="s">
        <v>9</v>
      </c>
      <c r="B16" s="163" t="s">
        <v>35</v>
      </c>
      <c r="C16" s="123">
        <v>243018</v>
      </c>
      <c r="D16" s="123">
        <v>252152</v>
      </c>
      <c r="E16" s="160">
        <v>1348679</v>
      </c>
      <c r="F16" s="123">
        <v>1445717</v>
      </c>
      <c r="G16" s="160">
        <f t="shared" si="4"/>
        <v>180.18965224490037</v>
      </c>
      <c r="H16" s="123">
        <f t="shared" si="5"/>
        <v>174.41311127973177</v>
      </c>
      <c r="I16" s="98"/>
      <c r="K16" s="209" t="s">
        <v>9</v>
      </c>
      <c r="L16" s="99" t="s">
        <v>35</v>
      </c>
      <c r="M16" s="51">
        <f t="shared" si="0"/>
        <v>9.616725842281763E-3</v>
      </c>
      <c r="N16" s="52">
        <f t="shared" si="1"/>
        <v>9.6706025598232871E-3</v>
      </c>
      <c r="O16" s="51">
        <f t="shared" si="2"/>
        <v>1.0130713553764227E-2</v>
      </c>
      <c r="P16" s="52">
        <f t="shared" si="3"/>
        <v>1.0807697579762068E-2</v>
      </c>
    </row>
    <row r="17" spans="1:16" x14ac:dyDescent="0.2">
      <c r="A17" s="208"/>
      <c r="B17" s="172" t="s">
        <v>34</v>
      </c>
      <c r="C17" s="125">
        <v>50545.1</v>
      </c>
      <c r="D17" s="125">
        <v>57870.5</v>
      </c>
      <c r="E17" s="173">
        <v>61768</v>
      </c>
      <c r="F17" s="125">
        <v>81421</v>
      </c>
      <c r="G17" s="173">
        <f t="shared" si="4"/>
        <v>818.30559513016442</v>
      </c>
      <c r="H17" s="125">
        <f t="shared" si="5"/>
        <v>710.75643875658614</v>
      </c>
      <c r="I17" s="98"/>
      <c r="K17" s="209"/>
      <c r="L17" s="99" t="s">
        <v>34</v>
      </c>
      <c r="M17" s="51">
        <f t="shared" si="0"/>
        <v>2.0001743466357058E-3</v>
      </c>
      <c r="N17" s="52">
        <f t="shared" si="1"/>
        <v>2.2194652647540116E-3</v>
      </c>
      <c r="O17" s="51">
        <f t="shared" si="2"/>
        <v>4.6397542690952313E-4</v>
      </c>
      <c r="P17" s="52">
        <f t="shared" si="3"/>
        <v>6.0867621024156683E-4</v>
      </c>
    </row>
    <row r="18" spans="1:16" x14ac:dyDescent="0.2">
      <c r="A18" s="207" t="s">
        <v>10</v>
      </c>
      <c r="B18" s="163" t="s">
        <v>35</v>
      </c>
      <c r="C18" s="123">
        <v>1274217</v>
      </c>
      <c r="D18" s="123">
        <v>1483366</v>
      </c>
      <c r="E18" s="160">
        <v>3175804</v>
      </c>
      <c r="F18" s="123">
        <v>3240809</v>
      </c>
      <c r="G18" s="160">
        <f t="shared" si="4"/>
        <v>401.22658703118958</v>
      </c>
      <c r="H18" s="123">
        <f t="shared" si="5"/>
        <v>457.71472493442224</v>
      </c>
      <c r="I18" s="98"/>
      <c r="K18" s="210" t="s">
        <v>10</v>
      </c>
      <c r="L18" s="100" t="s">
        <v>35</v>
      </c>
      <c r="M18" s="55">
        <f t="shared" si="0"/>
        <v>5.0423407124471201E-2</v>
      </c>
      <c r="N18" s="56">
        <f t="shared" si="1"/>
        <v>5.6890459075299146E-2</v>
      </c>
      <c r="O18" s="55">
        <f t="shared" si="2"/>
        <v>2.3855313700961198E-2</v>
      </c>
      <c r="P18" s="56">
        <f t="shared" si="3"/>
        <v>2.4227206006273101E-2</v>
      </c>
    </row>
    <row r="19" spans="1:16" x14ac:dyDescent="0.2">
      <c r="A19" s="208"/>
      <c r="B19" s="172" t="s">
        <v>34</v>
      </c>
      <c r="C19" s="125">
        <v>1497464.8</v>
      </c>
      <c r="D19" s="125">
        <v>1578008.8</v>
      </c>
      <c r="E19" s="173">
        <v>3598612</v>
      </c>
      <c r="F19" s="125">
        <v>3682905</v>
      </c>
      <c r="G19" s="173">
        <f t="shared" si="4"/>
        <v>416.12288293375337</v>
      </c>
      <c r="H19" s="125">
        <f t="shared" si="5"/>
        <v>428.46850516100744</v>
      </c>
      <c r="I19" s="98"/>
      <c r="K19" s="210"/>
      <c r="L19" s="100" t="s">
        <v>34</v>
      </c>
      <c r="M19" s="55">
        <f t="shared" si="0"/>
        <v>5.9257785184913432E-2</v>
      </c>
      <c r="N19" s="56">
        <f t="shared" si="1"/>
        <v>6.0520225660330572E-2</v>
      </c>
      <c r="O19" s="55">
        <f t="shared" si="2"/>
        <v>2.703127086811509E-2</v>
      </c>
      <c r="P19" s="56">
        <f t="shared" si="3"/>
        <v>2.7532168090292651E-2</v>
      </c>
    </row>
    <row r="20" spans="1:16" x14ac:dyDescent="0.2">
      <c r="A20" s="207" t="s">
        <v>11</v>
      </c>
      <c r="B20" s="163" t="s">
        <v>35</v>
      </c>
      <c r="C20" s="123" t="s">
        <v>89</v>
      </c>
      <c r="D20" s="123">
        <v>128062</v>
      </c>
      <c r="E20" s="160" t="s">
        <v>89</v>
      </c>
      <c r="F20" s="123">
        <v>611475</v>
      </c>
      <c r="G20" s="160" t="s">
        <v>89</v>
      </c>
      <c r="H20" s="123">
        <f t="shared" ref="G20:H23" si="6">D20/F20*1000</f>
        <v>209.43129318451287</v>
      </c>
      <c r="I20" s="98"/>
      <c r="K20" s="209" t="s">
        <v>11</v>
      </c>
      <c r="L20" s="99" t="s">
        <v>35</v>
      </c>
      <c r="M20" s="51" t="e">
        <f t="shared" si="0"/>
        <v>#VALUE!</v>
      </c>
      <c r="N20" s="52">
        <f t="shared" si="1"/>
        <v>4.9114688958092336E-3</v>
      </c>
      <c r="O20" s="51" t="e">
        <f t="shared" si="2"/>
        <v>#VALUE!</v>
      </c>
      <c r="P20" s="52">
        <f t="shared" si="3"/>
        <v>4.5711829338556647E-3</v>
      </c>
    </row>
    <row r="21" spans="1:16" x14ac:dyDescent="0.2">
      <c r="A21" s="208"/>
      <c r="B21" s="172" t="s">
        <v>34</v>
      </c>
      <c r="C21" s="125">
        <v>43678.2</v>
      </c>
      <c r="D21" s="125">
        <v>89892.6</v>
      </c>
      <c r="E21" s="173">
        <v>54981</v>
      </c>
      <c r="F21" s="125">
        <v>48506</v>
      </c>
      <c r="G21" s="173">
        <f t="shared" si="6"/>
        <v>794.42352812789863</v>
      </c>
      <c r="H21" s="125">
        <f t="shared" si="6"/>
        <v>1853.2264049808271</v>
      </c>
      <c r="I21" s="98"/>
      <c r="K21" s="209"/>
      <c r="L21" s="99" t="s">
        <v>34</v>
      </c>
      <c r="M21" s="51">
        <f t="shared" si="0"/>
        <v>1.728436884034727E-3</v>
      </c>
      <c r="N21" s="52">
        <f t="shared" si="1"/>
        <v>3.4475856137138349E-3</v>
      </c>
      <c r="O21" s="51">
        <f t="shared" si="2"/>
        <v>4.1299431658646047E-4</v>
      </c>
      <c r="P21" s="52">
        <f t="shared" si="3"/>
        <v>3.6261466027164301E-4</v>
      </c>
    </row>
    <row r="22" spans="1:16" ht="15" customHeight="1" x14ac:dyDescent="0.2">
      <c r="A22" s="223" t="s">
        <v>42</v>
      </c>
      <c r="B22" s="163" t="s">
        <v>35</v>
      </c>
      <c r="C22" s="123">
        <v>291242</v>
      </c>
      <c r="D22" s="123">
        <v>330069</v>
      </c>
      <c r="E22" s="160">
        <v>277892</v>
      </c>
      <c r="F22" s="123">
        <v>274692</v>
      </c>
      <c r="G22" s="160">
        <f t="shared" si="6"/>
        <v>1048.0402458509061</v>
      </c>
      <c r="H22" s="123">
        <f t="shared" si="6"/>
        <v>1201.5966973919881</v>
      </c>
      <c r="I22" s="98"/>
      <c r="K22" s="210" t="s">
        <v>12</v>
      </c>
      <c r="L22" s="100" t="s">
        <v>35</v>
      </c>
      <c r="M22" s="55">
        <f t="shared" si="0"/>
        <v>1.15250494521304E-2</v>
      </c>
      <c r="N22" s="56">
        <f t="shared" si="1"/>
        <v>1.2658896682629178E-2</v>
      </c>
      <c r="O22" s="55">
        <f t="shared" si="2"/>
        <v>2.0874086798138391E-3</v>
      </c>
      <c r="P22" s="56">
        <f t="shared" si="3"/>
        <v>2.0535056747482405E-3</v>
      </c>
    </row>
    <row r="23" spans="1:16" x14ac:dyDescent="0.2">
      <c r="A23" s="224"/>
      <c r="B23" s="172" t="s">
        <v>34</v>
      </c>
      <c r="C23" s="125">
        <v>410000</v>
      </c>
      <c r="D23" s="125">
        <v>360000</v>
      </c>
      <c r="E23" s="173">
        <v>1100000</v>
      </c>
      <c r="F23" s="125">
        <v>1200000</v>
      </c>
      <c r="G23" s="173">
        <f t="shared" si="6"/>
        <v>372.72727272727275</v>
      </c>
      <c r="H23" s="125">
        <f t="shared" si="6"/>
        <v>300</v>
      </c>
      <c r="I23" s="98"/>
      <c r="K23" s="210"/>
      <c r="L23" s="100" t="s">
        <v>34</v>
      </c>
      <c r="M23" s="55">
        <f t="shared" si="0"/>
        <v>1.6224549602644755E-2</v>
      </c>
      <c r="N23" s="56">
        <f t="shared" si="1"/>
        <v>1.380681859170811E-2</v>
      </c>
      <c r="O23" s="55">
        <f t="shared" si="2"/>
        <v>8.2627407330733618E-3</v>
      </c>
      <c r="P23" s="56">
        <f t="shared" si="3"/>
        <v>8.9707993305152261E-3</v>
      </c>
    </row>
    <row r="24" spans="1:16" x14ac:dyDescent="0.2">
      <c r="A24" s="207" t="s">
        <v>13</v>
      </c>
      <c r="B24" s="163" t="s">
        <v>35</v>
      </c>
      <c r="C24" s="123">
        <v>80284</v>
      </c>
      <c r="D24" s="123">
        <v>84885</v>
      </c>
      <c r="E24" s="160">
        <v>173101</v>
      </c>
      <c r="F24" s="123" t="s">
        <v>89</v>
      </c>
      <c r="G24" s="160">
        <f t="shared" ref="G24:G35" si="7">C24/E24*1000</f>
        <v>463.79859157370549</v>
      </c>
      <c r="H24" s="123" t="s">
        <v>89</v>
      </c>
      <c r="I24" s="98"/>
      <c r="K24" s="209" t="s">
        <v>13</v>
      </c>
      <c r="L24" s="99" t="s">
        <v>35</v>
      </c>
      <c r="M24" s="51">
        <f t="shared" si="0"/>
        <v>3.1770042446310526E-3</v>
      </c>
      <c r="N24" s="52">
        <f t="shared" si="1"/>
        <v>3.255532767103175E-3</v>
      </c>
      <c r="O24" s="51">
        <f t="shared" si="2"/>
        <v>1.3002624396688473E-3</v>
      </c>
      <c r="P24" s="52" t="e">
        <f t="shared" si="3"/>
        <v>#VALUE!</v>
      </c>
    </row>
    <row r="25" spans="1:16" x14ac:dyDescent="0.2">
      <c r="A25" s="208"/>
      <c r="B25" s="172" t="s">
        <v>34</v>
      </c>
      <c r="C25" s="125">
        <v>85804.6</v>
      </c>
      <c r="D25" s="125">
        <v>91896.8</v>
      </c>
      <c r="E25" s="173">
        <v>178550</v>
      </c>
      <c r="F25" s="125">
        <v>174102</v>
      </c>
      <c r="G25" s="173">
        <f t="shared" si="7"/>
        <v>480.56342761131339</v>
      </c>
      <c r="H25" s="125">
        <f>D25/F25*1000</f>
        <v>527.83310932671657</v>
      </c>
      <c r="I25" s="98"/>
      <c r="K25" s="209"/>
      <c r="L25" s="99" t="s">
        <v>34</v>
      </c>
      <c r="M25" s="51">
        <f t="shared" si="0"/>
        <v>3.3954658264270542E-3</v>
      </c>
      <c r="N25" s="52">
        <f t="shared" si="1"/>
        <v>3.5244512409957833E-3</v>
      </c>
      <c r="O25" s="51">
        <f t="shared" si="2"/>
        <v>1.341193052627499E-3</v>
      </c>
      <c r="P25" s="52">
        <f t="shared" si="3"/>
        <v>1.3015284208678017E-3</v>
      </c>
    </row>
    <row r="26" spans="1:16" x14ac:dyDescent="0.2">
      <c r="A26" s="207" t="s">
        <v>15</v>
      </c>
      <c r="B26" s="163" t="s">
        <v>35</v>
      </c>
      <c r="C26" s="123">
        <v>94091</v>
      </c>
      <c r="D26" s="123">
        <v>99324</v>
      </c>
      <c r="E26" s="160">
        <v>180128</v>
      </c>
      <c r="F26" s="123">
        <v>171980</v>
      </c>
      <c r="G26" s="160">
        <f t="shared" si="7"/>
        <v>522.35632439154381</v>
      </c>
      <c r="H26" s="123">
        <f>D26/F26*1000</f>
        <v>577.53227119432495</v>
      </c>
      <c r="I26" s="98"/>
      <c r="K26" s="210" t="s">
        <v>15</v>
      </c>
      <c r="L26" s="100" t="s">
        <v>35</v>
      </c>
      <c r="M26" s="55">
        <f t="shared" si="0"/>
        <v>3.7233758455181652E-3</v>
      </c>
      <c r="N26" s="56">
        <f t="shared" si="1"/>
        <v>3.8093012494522676E-3</v>
      </c>
      <c r="O26" s="55">
        <f t="shared" si="2"/>
        <v>1.353046329788217E-3</v>
      </c>
      <c r="P26" s="56">
        <f t="shared" si="3"/>
        <v>1.2856650573850072E-3</v>
      </c>
    </row>
    <row r="27" spans="1:16" x14ac:dyDescent="0.2">
      <c r="A27" s="208"/>
      <c r="B27" s="172" t="s">
        <v>34</v>
      </c>
      <c r="C27" s="125">
        <v>309909.8</v>
      </c>
      <c r="D27" s="125">
        <v>318363.90000000002</v>
      </c>
      <c r="E27" s="173">
        <v>516708</v>
      </c>
      <c r="F27" s="125">
        <v>549780</v>
      </c>
      <c r="G27" s="173">
        <f t="shared" si="7"/>
        <v>599.77743715986583</v>
      </c>
      <c r="H27" s="125">
        <f>D27/F27*1000</f>
        <v>579.07508457928623</v>
      </c>
      <c r="I27" s="98"/>
      <c r="K27" s="210"/>
      <c r="L27" s="100" t="s">
        <v>34</v>
      </c>
      <c r="M27" s="55">
        <f t="shared" si="0"/>
        <v>1.2263772981574916E-2</v>
      </c>
      <c r="N27" s="56">
        <f t="shared" si="1"/>
        <v>1.220997948180195E-2</v>
      </c>
      <c r="O27" s="55">
        <f t="shared" si="2"/>
        <v>3.8812947624589735E-3</v>
      </c>
      <c r="P27" s="56">
        <f t="shared" si="3"/>
        <v>4.1099717132755511E-3</v>
      </c>
    </row>
    <row r="28" spans="1:16" x14ac:dyDescent="0.2">
      <c r="A28" s="207" t="s">
        <v>14</v>
      </c>
      <c r="B28" s="163" t="s">
        <v>35</v>
      </c>
      <c r="C28" s="123">
        <v>56034</v>
      </c>
      <c r="D28" s="123">
        <v>61479</v>
      </c>
      <c r="E28" s="160">
        <v>267413</v>
      </c>
      <c r="F28" s="123">
        <v>347275</v>
      </c>
      <c r="G28" s="160">
        <f t="shared" si="7"/>
        <v>209.5410469947235</v>
      </c>
      <c r="H28" s="123">
        <f>D28/F28*1000</f>
        <v>177.03261104312145</v>
      </c>
      <c r="I28" s="98"/>
      <c r="K28" s="209" t="s">
        <v>14</v>
      </c>
      <c r="L28" s="99" t="s">
        <v>35</v>
      </c>
      <c r="M28" s="51">
        <f t="shared" si="0"/>
        <v>2.2173814937429177E-3</v>
      </c>
      <c r="N28" s="52">
        <f t="shared" si="1"/>
        <v>2.3578594449989525E-3</v>
      </c>
      <c r="O28" s="51">
        <f t="shared" si="2"/>
        <v>2.0086948069575881E-3</v>
      </c>
      <c r="P28" s="52">
        <f t="shared" si="3"/>
        <v>2.5961119479205627E-3</v>
      </c>
    </row>
    <row r="29" spans="1:16" x14ac:dyDescent="0.2">
      <c r="A29" s="208"/>
      <c r="B29" s="172" t="s">
        <v>34</v>
      </c>
      <c r="C29" s="125">
        <v>4705.8999999999996</v>
      </c>
      <c r="D29" s="125">
        <v>6133.1</v>
      </c>
      <c r="E29" s="173">
        <v>30045</v>
      </c>
      <c r="F29" s="125">
        <v>42046</v>
      </c>
      <c r="G29" s="173">
        <f t="shared" si="7"/>
        <v>156.62839074721251</v>
      </c>
      <c r="H29" s="125">
        <f>D29/F29*1000</f>
        <v>145.86643200304431</v>
      </c>
      <c r="I29" s="98"/>
      <c r="K29" s="209"/>
      <c r="L29" s="99" t="s">
        <v>34</v>
      </c>
      <c r="M29" s="51">
        <f t="shared" si="0"/>
        <v>1.8622221457338035E-4</v>
      </c>
      <c r="N29" s="52">
        <f t="shared" si="1"/>
        <v>2.352183308466806E-4</v>
      </c>
      <c r="O29" s="51">
        <f t="shared" si="2"/>
        <v>2.2568549575017197E-4</v>
      </c>
      <c r="P29" s="52">
        <f t="shared" si="3"/>
        <v>3.1432185720903601E-4</v>
      </c>
    </row>
    <row r="30" spans="1:16" x14ac:dyDescent="0.2">
      <c r="A30" s="207" t="s">
        <v>16</v>
      </c>
      <c r="B30" s="163" t="s">
        <v>35</v>
      </c>
      <c r="C30" s="123">
        <v>39423</v>
      </c>
      <c r="D30" s="123" t="s">
        <v>89</v>
      </c>
      <c r="E30" s="160">
        <v>110318</v>
      </c>
      <c r="F30" s="123" t="s">
        <v>89</v>
      </c>
      <c r="G30" s="160">
        <f t="shared" si="7"/>
        <v>357.35782012001664</v>
      </c>
      <c r="H30" s="123" t="s">
        <v>89</v>
      </c>
      <c r="I30" s="98"/>
      <c r="K30" s="210" t="s">
        <v>16</v>
      </c>
      <c r="L30" s="100" t="s">
        <v>35</v>
      </c>
      <c r="M30" s="55">
        <f t="shared" si="0"/>
        <v>1.5600498024025955E-3</v>
      </c>
      <c r="N30" s="56" t="e">
        <f t="shared" si="1"/>
        <v>#VALUE!</v>
      </c>
      <c r="O30" s="55">
        <f t="shared" si="2"/>
        <v>8.2866275653744291E-4</v>
      </c>
      <c r="P30" s="56" t="e">
        <f t="shared" si="3"/>
        <v>#VALUE!</v>
      </c>
    </row>
    <row r="31" spans="1:16" x14ac:dyDescent="0.2">
      <c r="A31" s="208"/>
      <c r="B31" s="172" t="s">
        <v>34</v>
      </c>
      <c r="C31" s="125">
        <v>68114.5</v>
      </c>
      <c r="D31" s="125">
        <v>91105.2</v>
      </c>
      <c r="E31" s="173">
        <v>95382</v>
      </c>
      <c r="F31" s="125">
        <v>95861</v>
      </c>
      <c r="G31" s="173">
        <f t="shared" si="7"/>
        <v>714.12320982994697</v>
      </c>
      <c r="H31" s="125">
        <f>D31/F31*1000</f>
        <v>950.38858346981567</v>
      </c>
      <c r="I31" s="98"/>
      <c r="K31" s="210"/>
      <c r="L31" s="100" t="s">
        <v>34</v>
      </c>
      <c r="M31" s="55">
        <f t="shared" si="0"/>
        <v>2.6954319119740148E-3</v>
      </c>
      <c r="N31" s="56">
        <f t="shared" si="1"/>
        <v>3.4940915810035712E-3</v>
      </c>
      <c r="O31" s="55">
        <f t="shared" si="2"/>
        <v>7.1646976054727583E-4</v>
      </c>
      <c r="P31" s="56">
        <f t="shared" si="3"/>
        <v>7.1662482885210014E-4</v>
      </c>
    </row>
    <row r="32" spans="1:16" x14ac:dyDescent="0.2">
      <c r="A32" s="207" t="s">
        <v>17</v>
      </c>
      <c r="B32" s="163" t="s">
        <v>35</v>
      </c>
      <c r="C32" s="123">
        <v>58474</v>
      </c>
      <c r="D32" s="123">
        <v>69651</v>
      </c>
      <c r="E32" s="160">
        <v>750412</v>
      </c>
      <c r="F32" s="123">
        <v>946470</v>
      </c>
      <c r="G32" s="160">
        <f t="shared" si="7"/>
        <v>77.922527891345013</v>
      </c>
      <c r="H32" s="123">
        <f>D32/F32*1000</f>
        <v>73.590288123236874</v>
      </c>
      <c r="I32" s="98"/>
      <c r="K32" s="209" t="s">
        <v>17</v>
      </c>
      <c r="L32" s="99" t="s">
        <v>35</v>
      </c>
      <c r="M32" s="51">
        <f t="shared" si="0"/>
        <v>2.3139373499147546E-3</v>
      </c>
      <c r="N32" s="52">
        <f t="shared" si="1"/>
        <v>2.6712742270307266E-3</v>
      </c>
      <c r="O32" s="51">
        <f t="shared" si="2"/>
        <v>5.6367816354427709E-3</v>
      </c>
      <c r="P32" s="52">
        <f t="shared" si="3"/>
        <v>7.075493701960622E-3</v>
      </c>
    </row>
    <row r="33" spans="1:17" x14ac:dyDescent="0.2">
      <c r="A33" s="208"/>
      <c r="B33" s="172" t="s">
        <v>34</v>
      </c>
      <c r="C33" s="125">
        <v>45532.6</v>
      </c>
      <c r="D33" s="125">
        <v>49428.800000000003</v>
      </c>
      <c r="E33" s="173">
        <v>132829</v>
      </c>
      <c r="F33" s="125">
        <v>140477</v>
      </c>
      <c r="G33" s="173">
        <f t="shared" si="7"/>
        <v>342.7911073636028</v>
      </c>
      <c r="H33" s="125">
        <f>D33/F33*1000</f>
        <v>351.86400620742188</v>
      </c>
      <c r="I33" s="98"/>
      <c r="K33" s="209"/>
      <c r="L33" s="99" t="s">
        <v>34</v>
      </c>
      <c r="M33" s="51">
        <f t="shared" si="0"/>
        <v>1.8018193347253233E-3</v>
      </c>
      <c r="N33" s="52">
        <f t="shared" si="1"/>
        <v>1.8957068744606164E-3</v>
      </c>
      <c r="O33" s="51">
        <f t="shared" si="2"/>
        <v>9.97755989848547E-4</v>
      </c>
      <c r="P33" s="52">
        <f t="shared" si="3"/>
        <v>1.0501591479606563E-3</v>
      </c>
    </row>
    <row r="34" spans="1:17" x14ac:dyDescent="0.2">
      <c r="A34" s="207" t="s">
        <v>18</v>
      </c>
      <c r="B34" s="163" t="s">
        <v>35</v>
      </c>
      <c r="C34" s="123">
        <v>277270</v>
      </c>
      <c r="D34" s="123">
        <v>275125</v>
      </c>
      <c r="E34" s="160">
        <v>1211856</v>
      </c>
      <c r="F34" s="123">
        <v>1271206</v>
      </c>
      <c r="G34" s="160">
        <f t="shared" si="7"/>
        <v>228.79781096103827</v>
      </c>
      <c r="H34" s="123">
        <f>D34/F34*1000</f>
        <v>216.42833655599486</v>
      </c>
      <c r="I34" s="98"/>
      <c r="K34" s="210" t="s">
        <v>18</v>
      </c>
      <c r="L34" s="100" t="s">
        <v>35</v>
      </c>
      <c r="M34" s="55">
        <f t="shared" si="0"/>
        <v>1.0972148459330028E-2</v>
      </c>
      <c r="N34" s="56">
        <f t="shared" si="1"/>
        <v>1.0551669347343594E-2</v>
      </c>
      <c r="O34" s="55">
        <f t="shared" si="2"/>
        <v>9.1029563034721386E-3</v>
      </c>
      <c r="P34" s="56">
        <f t="shared" si="3"/>
        <v>9.5031116114557817E-3</v>
      </c>
    </row>
    <row r="35" spans="1:17" x14ac:dyDescent="0.2">
      <c r="A35" s="208"/>
      <c r="B35" s="172" t="s">
        <v>34</v>
      </c>
      <c r="C35" s="125">
        <v>9161</v>
      </c>
      <c r="D35" s="125">
        <v>11368.4</v>
      </c>
      <c r="E35" s="173">
        <v>28438</v>
      </c>
      <c r="F35" s="125">
        <v>33811</v>
      </c>
      <c r="G35" s="173">
        <f t="shared" si="7"/>
        <v>322.13939095576342</v>
      </c>
      <c r="H35" s="125">
        <f>D35/F35*1000</f>
        <v>336.2337700748277</v>
      </c>
      <c r="I35" s="98"/>
      <c r="K35" s="210"/>
      <c r="L35" s="100" t="s">
        <v>34</v>
      </c>
      <c r="M35" s="55">
        <f t="shared" si="0"/>
        <v>3.6251975343860632E-4</v>
      </c>
      <c r="N35" s="56">
        <f t="shared" si="1"/>
        <v>4.3600399021659575E-4</v>
      </c>
      <c r="O35" s="55">
        <f t="shared" si="2"/>
        <v>2.1361438269740026E-4</v>
      </c>
      <c r="P35" s="56">
        <f t="shared" si="3"/>
        <v>2.5275974680337529E-4</v>
      </c>
    </row>
    <row r="36" spans="1:17" ht="15" customHeight="1" x14ac:dyDescent="0.2">
      <c r="A36" s="212" t="s">
        <v>19</v>
      </c>
      <c r="B36" s="168" t="s">
        <v>35</v>
      </c>
      <c r="C36" s="141">
        <v>1395184</v>
      </c>
      <c r="D36" s="141">
        <v>1507612</v>
      </c>
      <c r="E36" s="169">
        <v>5511293</v>
      </c>
      <c r="F36" s="141">
        <v>6085692</v>
      </c>
      <c r="G36" s="169">
        <v>253.15003212494781</v>
      </c>
      <c r="H36" s="141">
        <v>247.73057854390265</v>
      </c>
      <c r="I36" s="98"/>
      <c r="K36" s="212" t="s">
        <v>85</v>
      </c>
      <c r="L36" s="99" t="s">
        <v>35</v>
      </c>
      <c r="M36" s="51">
        <f t="shared" si="0"/>
        <v>5.5210321982478827E-2</v>
      </c>
      <c r="N36" s="52">
        <f t="shared" si="1"/>
        <v>5.782034830745069E-2</v>
      </c>
      <c r="O36" s="51">
        <f t="shared" si="2"/>
        <v>4.1398531966365539E-2</v>
      </c>
      <c r="P36" s="52">
        <f t="shared" si="3"/>
        <v>4.5494601432768227E-2</v>
      </c>
    </row>
    <row r="37" spans="1:17" x14ac:dyDescent="0.2">
      <c r="A37" s="213"/>
      <c r="B37" s="164" t="s">
        <v>34</v>
      </c>
      <c r="C37" s="162">
        <v>482278</v>
      </c>
      <c r="D37" s="162">
        <v>588999.29999999935</v>
      </c>
      <c r="E37" s="161">
        <v>1447672</v>
      </c>
      <c r="F37" s="162">
        <v>1460293</v>
      </c>
      <c r="G37" s="161">
        <f>C37/E37*1000</f>
        <v>333.1403798650523</v>
      </c>
      <c r="H37" s="162">
        <f>D37/F37*1000</f>
        <v>403.34323317306826</v>
      </c>
      <c r="I37" s="98"/>
      <c r="K37" s="213"/>
      <c r="L37" s="102" t="s">
        <v>34</v>
      </c>
      <c r="M37" s="53">
        <f t="shared" si="0"/>
        <v>1.9084739837230018E-2</v>
      </c>
      <c r="N37" s="54">
        <f t="shared" si="1"/>
        <v>2.2589462460397371E-2</v>
      </c>
      <c r="O37" s="53">
        <f t="shared" si="2"/>
        <v>1.0874307638663438E-2</v>
      </c>
      <c r="P37" s="54">
        <f t="shared" si="3"/>
        <v>1.0916662888963393E-2</v>
      </c>
    </row>
    <row r="39" spans="1:17" x14ac:dyDescent="0.2">
      <c r="A39" s="19" t="s">
        <v>90</v>
      </c>
    </row>
    <row r="40" spans="1:17" ht="12" x14ac:dyDescent="0.25">
      <c r="A40" s="50"/>
      <c r="B40" s="103"/>
      <c r="C40" s="9"/>
      <c r="D40" s="9"/>
      <c r="E40" s="9"/>
      <c r="F40" s="9"/>
      <c r="I40" s="49"/>
      <c r="J40" s="49"/>
      <c r="K40" s="49"/>
      <c r="L40" s="49"/>
      <c r="M40" s="49"/>
      <c r="N40" s="49"/>
    </row>
    <row r="41" spans="1:17" s="25" customFormat="1" ht="12" x14ac:dyDescent="0.25">
      <c r="A41" s="104" t="s">
        <v>58</v>
      </c>
    </row>
    <row r="42" spans="1:17" s="25" customFormat="1" ht="12" x14ac:dyDescent="0.25">
      <c r="K42" s="6" t="s">
        <v>37</v>
      </c>
      <c r="L42" s="109"/>
      <c r="M42" s="109"/>
      <c r="N42" s="109"/>
      <c r="O42" s="109"/>
    </row>
    <row r="43" spans="1:17" s="110" customFormat="1" ht="30" customHeight="1" x14ac:dyDescent="0.25">
      <c r="K43" s="90"/>
      <c r="L43" s="90" t="s">
        <v>54</v>
      </c>
      <c r="M43" s="90" t="s">
        <v>55</v>
      </c>
      <c r="N43" s="90" t="s">
        <v>56</v>
      </c>
      <c r="O43" s="90" t="s">
        <v>57</v>
      </c>
      <c r="P43" s="194" t="s">
        <v>23</v>
      </c>
      <c r="Q43" s="194"/>
    </row>
    <row r="44" spans="1:17" ht="12" x14ac:dyDescent="0.25">
      <c r="H44" s="41"/>
      <c r="K44" s="6" t="s">
        <v>10</v>
      </c>
      <c r="L44" s="41">
        <v>5.0423407124471201E-2</v>
      </c>
      <c r="M44" s="41">
        <v>5.9257785184913432E-2</v>
      </c>
      <c r="N44" s="41">
        <v>5.6890459075299146E-2</v>
      </c>
      <c r="O44" s="41">
        <v>6.0520225660330572E-2</v>
      </c>
      <c r="P44" s="111">
        <v>0.86</v>
      </c>
      <c r="Q44" s="111">
        <v>1.1399999999999999</v>
      </c>
    </row>
    <row r="45" spans="1:17" ht="12" x14ac:dyDescent="0.25">
      <c r="H45" s="41"/>
      <c r="K45" s="6" t="s">
        <v>12</v>
      </c>
      <c r="L45" s="41">
        <v>1.15250494521304E-2</v>
      </c>
      <c r="M45" s="41">
        <v>1.6224549602644755E-2</v>
      </c>
      <c r="N45" s="41">
        <v>1.2658896682629178E-2</v>
      </c>
      <c r="O45" s="41">
        <v>1.380681859170811E-2</v>
      </c>
      <c r="P45" s="111">
        <v>1.8599999999999999</v>
      </c>
      <c r="Q45" s="111">
        <v>2.1399999999999997</v>
      </c>
    </row>
    <row r="46" spans="1:17" ht="12" x14ac:dyDescent="0.25">
      <c r="H46" s="41"/>
      <c r="K46" s="6" t="s">
        <v>18</v>
      </c>
      <c r="L46" s="41">
        <v>1.0972148459330028E-2</v>
      </c>
      <c r="M46" s="41">
        <v>3.6251975343860632E-4</v>
      </c>
      <c r="N46" s="41">
        <v>1.0551669347343594E-2</v>
      </c>
      <c r="O46" s="41">
        <v>4.3600399021659575E-4</v>
      </c>
      <c r="P46" s="111">
        <v>2.86</v>
      </c>
      <c r="Q46" s="111">
        <v>3.1399999999999997</v>
      </c>
    </row>
    <row r="47" spans="1:17" ht="12" x14ac:dyDescent="0.25">
      <c r="H47" s="41"/>
      <c r="K47" s="6" t="s">
        <v>9</v>
      </c>
      <c r="L47" s="41">
        <v>9.616725842281763E-3</v>
      </c>
      <c r="M47" s="41">
        <v>2.0001743466357058E-3</v>
      </c>
      <c r="N47" s="41">
        <v>9.6706025598232871E-3</v>
      </c>
      <c r="O47" s="41">
        <v>2.2194652647540116E-3</v>
      </c>
      <c r="P47" s="111">
        <v>3.86</v>
      </c>
      <c r="Q47" s="111">
        <v>4.1399999999999997</v>
      </c>
    </row>
    <row r="48" spans="1:17" ht="12" x14ac:dyDescent="0.25">
      <c r="H48" s="41"/>
      <c r="K48" s="6" t="s">
        <v>15</v>
      </c>
      <c r="L48" s="41">
        <v>3.7233758455181652E-3</v>
      </c>
      <c r="M48" s="41">
        <v>1.2263772981574916E-2</v>
      </c>
      <c r="N48" s="41">
        <v>3.8093012494522676E-3</v>
      </c>
      <c r="O48" s="41">
        <v>1.220997948180195E-2</v>
      </c>
      <c r="P48" s="111">
        <v>4.8599999999999994</v>
      </c>
      <c r="Q48" s="111">
        <v>5.14</v>
      </c>
    </row>
    <row r="49" spans="1:17" ht="12" x14ac:dyDescent="0.25">
      <c r="H49" s="41"/>
      <c r="K49" s="6" t="s">
        <v>13</v>
      </c>
      <c r="L49" s="41">
        <v>3.1770042446310526E-3</v>
      </c>
      <c r="M49" s="41">
        <v>3.3954658264270542E-3</v>
      </c>
      <c r="N49" s="41">
        <v>3.255532767103175E-3</v>
      </c>
      <c r="O49" s="41">
        <v>3.5244512409957833E-3</v>
      </c>
      <c r="P49" s="111">
        <v>5.8599999999999994</v>
      </c>
      <c r="Q49" s="111">
        <v>6.14</v>
      </c>
    </row>
    <row r="50" spans="1:17" ht="12" x14ac:dyDescent="0.25">
      <c r="H50" s="41"/>
      <c r="K50" s="6" t="s">
        <v>17</v>
      </c>
      <c r="L50" s="41">
        <v>2.3139373499147546E-3</v>
      </c>
      <c r="M50" s="41">
        <v>1.8018193347253233E-3</v>
      </c>
      <c r="N50" s="41">
        <v>2.6712742270307266E-3</v>
      </c>
      <c r="O50" s="41">
        <v>1.8957068744606164E-3</v>
      </c>
      <c r="P50" s="111">
        <v>6.8599999999999994</v>
      </c>
      <c r="Q50" s="111">
        <v>7.14</v>
      </c>
    </row>
    <row r="51" spans="1:17" ht="12" x14ac:dyDescent="0.25">
      <c r="H51" s="41"/>
      <c r="K51" s="6" t="s">
        <v>14</v>
      </c>
      <c r="L51" s="41">
        <v>2.2173814937429177E-3</v>
      </c>
      <c r="M51" s="41">
        <v>1.8622221457338035E-4</v>
      </c>
      <c r="N51" s="41">
        <v>2.3578594449989525E-3</v>
      </c>
      <c r="O51" s="41">
        <v>2.352183308466806E-4</v>
      </c>
      <c r="P51" s="111">
        <v>7.8599999999999994</v>
      </c>
      <c r="Q51" s="111">
        <v>8.14</v>
      </c>
    </row>
    <row r="52" spans="1:17" ht="12" x14ac:dyDescent="0.25">
      <c r="H52" s="41"/>
      <c r="K52" s="6" t="s">
        <v>16</v>
      </c>
      <c r="L52" s="42">
        <v>8.2866275653744291E-4</v>
      </c>
      <c r="M52" s="42">
        <v>7.1646976054727583E-4</v>
      </c>
      <c r="N52" s="58" t="e">
        <v>#N/A</v>
      </c>
      <c r="O52" s="42">
        <v>3.4940915810035712E-3</v>
      </c>
      <c r="P52" s="111">
        <v>8.86</v>
      </c>
      <c r="Q52" s="111">
        <v>9.14</v>
      </c>
    </row>
    <row r="53" spans="1:17" ht="12" x14ac:dyDescent="0.25">
      <c r="H53" s="41"/>
      <c r="I53" s="112"/>
      <c r="J53" s="112"/>
      <c r="K53" s="32" t="s">
        <v>11</v>
      </c>
      <c r="L53" s="57" t="e">
        <v>#N/A</v>
      </c>
      <c r="M53" s="43">
        <v>1.728436884034727E-3</v>
      </c>
      <c r="N53" s="43">
        <v>4.9114688958092336E-3</v>
      </c>
      <c r="O53" s="43">
        <v>3.4475856137138349E-3</v>
      </c>
      <c r="P53" s="105">
        <v>9.86</v>
      </c>
      <c r="Q53" s="106">
        <v>10.14</v>
      </c>
    </row>
    <row r="54" spans="1:17" ht="12" x14ac:dyDescent="0.25">
      <c r="K54" s="6"/>
      <c r="L54" s="107"/>
      <c r="M54" s="107"/>
      <c r="O54" s="107"/>
    </row>
    <row r="55" spans="1:17" ht="12" x14ac:dyDescent="0.25">
      <c r="K55" s="6"/>
      <c r="L55" s="107"/>
      <c r="M55" s="107"/>
      <c r="O55" s="107"/>
    </row>
    <row r="56" spans="1:17" ht="12" x14ac:dyDescent="0.25">
      <c r="I56" s="108"/>
      <c r="J56" s="113"/>
      <c r="K56" s="6"/>
      <c r="L56" s="107"/>
      <c r="M56" s="107"/>
      <c r="O56" s="107"/>
    </row>
    <row r="57" spans="1:17" s="110" customFormat="1" ht="15" customHeight="1" x14ac:dyDescent="0.25">
      <c r="K57" s="6"/>
      <c r="L57" s="107"/>
      <c r="M57" s="107"/>
      <c r="N57" s="19"/>
      <c r="O57" s="107"/>
      <c r="P57" s="19"/>
      <c r="Q57" s="19"/>
    </row>
    <row r="58" spans="1:17" ht="12" x14ac:dyDescent="0.25">
      <c r="H58" s="41"/>
      <c r="I58" s="211" t="s">
        <v>31</v>
      </c>
      <c r="J58" s="211"/>
      <c r="K58" s="6"/>
      <c r="L58" s="107"/>
      <c r="M58" s="107"/>
      <c r="O58" s="107"/>
    </row>
    <row r="59" spans="1:17" ht="12" x14ac:dyDescent="0.25">
      <c r="A59" s="104" t="s">
        <v>59</v>
      </c>
      <c r="H59" s="41"/>
      <c r="J59" s="112"/>
      <c r="L59" s="109"/>
      <c r="M59" s="109"/>
      <c r="O59" s="109"/>
    </row>
    <row r="60" spans="1:17" ht="12" x14ac:dyDescent="0.25">
      <c r="H60" s="41"/>
      <c r="I60" s="112"/>
      <c r="J60" s="112">
        <v>1</v>
      </c>
      <c r="K60" s="6" t="s">
        <v>36</v>
      </c>
      <c r="L60" s="114"/>
      <c r="M60" s="114"/>
      <c r="N60" s="114"/>
      <c r="O60" s="114"/>
      <c r="Q60" s="108"/>
    </row>
    <row r="61" spans="1:17" ht="24" x14ac:dyDescent="0.25">
      <c r="H61" s="41"/>
      <c r="I61" s="112">
        <v>1</v>
      </c>
      <c r="J61" s="112">
        <v>2</v>
      </c>
      <c r="K61" s="90"/>
      <c r="L61" s="90" t="s">
        <v>54</v>
      </c>
      <c r="M61" s="90" t="s">
        <v>55</v>
      </c>
      <c r="N61" s="90" t="s">
        <v>56</v>
      </c>
      <c r="O61" s="90" t="s">
        <v>57</v>
      </c>
      <c r="P61" s="194" t="s">
        <v>23</v>
      </c>
      <c r="Q61" s="194"/>
    </row>
    <row r="62" spans="1:17" ht="12" x14ac:dyDescent="0.25">
      <c r="H62" s="41"/>
      <c r="I62" s="112">
        <v>2</v>
      </c>
      <c r="J62" s="112">
        <v>3</v>
      </c>
      <c r="K62" s="6" t="s">
        <v>10</v>
      </c>
      <c r="L62" s="41">
        <v>2.3855313700961198E-2</v>
      </c>
      <c r="M62" s="41">
        <v>2.703127086811509E-2</v>
      </c>
      <c r="N62" s="41">
        <v>2.4227206006273101E-2</v>
      </c>
      <c r="O62" s="41">
        <v>2.7532168090292651E-2</v>
      </c>
      <c r="P62" s="111">
        <v>0.86</v>
      </c>
      <c r="Q62" s="111">
        <v>1.1399999999999999</v>
      </c>
    </row>
    <row r="63" spans="1:17" ht="12" x14ac:dyDescent="0.25">
      <c r="H63" s="41"/>
      <c r="I63" s="112">
        <v>3</v>
      </c>
      <c r="J63" s="112">
        <v>4</v>
      </c>
      <c r="K63" s="6" t="s">
        <v>12</v>
      </c>
      <c r="L63" s="41">
        <v>2.0874086798138391E-3</v>
      </c>
      <c r="M63" s="41">
        <v>8.2627407330733618E-3</v>
      </c>
      <c r="N63" s="41">
        <v>2.0535056747482405E-3</v>
      </c>
      <c r="O63" s="41">
        <v>8.9707993305152261E-3</v>
      </c>
      <c r="P63" s="111">
        <v>1.8599999999999999</v>
      </c>
      <c r="Q63" s="111">
        <v>2.1399999999999997</v>
      </c>
    </row>
    <row r="64" spans="1:17" ht="12" x14ac:dyDescent="0.25">
      <c r="H64" s="41"/>
      <c r="I64" s="112">
        <v>4</v>
      </c>
      <c r="J64" s="112">
        <v>5</v>
      </c>
      <c r="K64" s="6" t="s">
        <v>18</v>
      </c>
      <c r="L64" s="41">
        <v>9.1029563034721386E-3</v>
      </c>
      <c r="M64" s="41">
        <v>2.1361438269740026E-4</v>
      </c>
      <c r="N64" s="41">
        <v>9.5031116114557817E-3</v>
      </c>
      <c r="O64" s="41">
        <v>2.5275974680337529E-4</v>
      </c>
      <c r="P64" s="111">
        <v>2.86</v>
      </c>
      <c r="Q64" s="111">
        <v>3.1399999999999997</v>
      </c>
    </row>
    <row r="65" spans="1:17" ht="12" x14ac:dyDescent="0.25">
      <c r="H65" s="41"/>
      <c r="I65" s="112">
        <v>5</v>
      </c>
      <c r="J65" s="112">
        <v>6</v>
      </c>
      <c r="K65" s="6" t="s">
        <v>9</v>
      </c>
      <c r="L65" s="41">
        <v>1.0130713553764227E-2</v>
      </c>
      <c r="M65" s="41">
        <v>4.6397542690952313E-4</v>
      </c>
      <c r="N65" s="41">
        <v>1.0807697579762068E-2</v>
      </c>
      <c r="O65" s="41">
        <v>6.0867621024156683E-4</v>
      </c>
      <c r="P65" s="111">
        <v>3.86</v>
      </c>
      <c r="Q65" s="111">
        <v>4.1399999999999997</v>
      </c>
    </row>
    <row r="66" spans="1:17" ht="12" x14ac:dyDescent="0.25">
      <c r="H66" s="41"/>
      <c r="I66" s="112">
        <v>6</v>
      </c>
      <c r="J66" s="112">
        <v>7</v>
      </c>
      <c r="K66" s="6" t="s">
        <v>15</v>
      </c>
      <c r="L66" s="41">
        <v>1.353046329788217E-3</v>
      </c>
      <c r="M66" s="41">
        <v>3.8812947624589735E-3</v>
      </c>
      <c r="N66" s="41">
        <v>1.2856650573850072E-3</v>
      </c>
      <c r="O66" s="41">
        <v>4.1099717132755511E-3</v>
      </c>
      <c r="P66" s="111">
        <v>4.8599999999999994</v>
      </c>
      <c r="Q66" s="111">
        <v>5.14</v>
      </c>
    </row>
    <row r="67" spans="1:17" ht="12" x14ac:dyDescent="0.25">
      <c r="H67" s="41"/>
      <c r="I67" s="112">
        <v>7</v>
      </c>
      <c r="J67" s="112">
        <v>8</v>
      </c>
      <c r="K67" s="6" t="s">
        <v>13</v>
      </c>
      <c r="L67" s="41">
        <v>1.3002624396688473E-3</v>
      </c>
      <c r="M67" s="41">
        <v>1.341193052627499E-3</v>
      </c>
      <c r="N67" s="45" t="e">
        <v>#N/A</v>
      </c>
      <c r="O67" s="41">
        <v>1.3015284208678017E-3</v>
      </c>
      <c r="P67" s="111">
        <v>5.8599999999999994</v>
      </c>
      <c r="Q67" s="111">
        <v>6.14</v>
      </c>
    </row>
    <row r="68" spans="1:17" ht="12" x14ac:dyDescent="0.25">
      <c r="K68" s="6" t="s">
        <v>17</v>
      </c>
      <c r="L68" s="41">
        <v>5.6367816354427709E-3</v>
      </c>
      <c r="M68" s="41">
        <v>9.97755989848547E-4</v>
      </c>
      <c r="N68" s="41">
        <v>7.075493701960622E-3</v>
      </c>
      <c r="O68" s="41">
        <v>1.0501591479606563E-3</v>
      </c>
      <c r="P68" s="111">
        <v>6.8599999999999994</v>
      </c>
      <c r="Q68" s="111">
        <v>7.14</v>
      </c>
    </row>
    <row r="69" spans="1:17" ht="12" x14ac:dyDescent="0.25">
      <c r="H69" s="108"/>
      <c r="I69" s="108"/>
      <c r="J69" s="108"/>
      <c r="K69" s="6" t="s">
        <v>14</v>
      </c>
      <c r="L69" s="41">
        <v>2.0086948069575881E-3</v>
      </c>
      <c r="M69" s="41">
        <v>2.2568549575017197E-4</v>
      </c>
      <c r="N69" s="41">
        <v>2.5961119479205627E-3</v>
      </c>
      <c r="O69" s="41">
        <v>3.1432185720903601E-4</v>
      </c>
      <c r="P69" s="111">
        <v>7.8599999999999994</v>
      </c>
      <c r="Q69" s="111">
        <v>8.14</v>
      </c>
    </row>
    <row r="70" spans="1:17" ht="12" x14ac:dyDescent="0.25">
      <c r="H70" s="108"/>
      <c r="I70" s="108"/>
      <c r="J70" s="108"/>
      <c r="K70" s="6" t="s">
        <v>16</v>
      </c>
      <c r="L70" s="42">
        <v>8.2866275653744291E-4</v>
      </c>
      <c r="M70" s="42">
        <v>7.1646976054727583E-4</v>
      </c>
      <c r="N70" s="58" t="e">
        <v>#N/A</v>
      </c>
      <c r="O70" s="42">
        <v>7.1662482885210014E-4</v>
      </c>
      <c r="P70" s="111">
        <v>8.86</v>
      </c>
      <c r="Q70" s="111">
        <v>9.14</v>
      </c>
    </row>
    <row r="71" spans="1:17" ht="12" x14ac:dyDescent="0.25">
      <c r="H71" s="108"/>
      <c r="I71" s="108"/>
      <c r="J71" s="108"/>
      <c r="K71" s="32" t="s">
        <v>11</v>
      </c>
      <c r="L71" s="57" t="e">
        <v>#N/A</v>
      </c>
      <c r="M71" s="43">
        <v>4.1299431658646047E-4</v>
      </c>
      <c r="N71" s="44">
        <v>4.5711829338556647E-3</v>
      </c>
      <c r="O71" s="43">
        <v>3.6261466027164301E-4</v>
      </c>
      <c r="P71" s="105">
        <v>9.86</v>
      </c>
      <c r="Q71" s="106">
        <v>10.14</v>
      </c>
    </row>
    <row r="72" spans="1:17" ht="12" x14ac:dyDescent="0.25">
      <c r="H72" s="108"/>
      <c r="I72" s="108"/>
      <c r="J72" s="108"/>
      <c r="K72" s="6"/>
      <c r="L72" s="49"/>
      <c r="M72" s="49"/>
      <c r="N72" s="108"/>
      <c r="O72" s="107"/>
    </row>
    <row r="73" spans="1:17" x14ac:dyDescent="0.2">
      <c r="H73" s="108"/>
      <c r="I73" s="108"/>
      <c r="J73" s="108"/>
      <c r="N73" s="115"/>
      <c r="P73" s="108"/>
      <c r="Q73" s="108"/>
    </row>
    <row r="74" spans="1:17" ht="12" x14ac:dyDescent="0.25">
      <c r="H74" s="108"/>
      <c r="I74" s="108"/>
      <c r="J74" s="108"/>
      <c r="K74" s="6"/>
      <c r="L74" s="45"/>
      <c r="M74" s="41"/>
      <c r="N74" s="41"/>
      <c r="O74" s="41"/>
      <c r="P74" s="108"/>
      <c r="Q74" s="108"/>
    </row>
    <row r="75" spans="1:17" x14ac:dyDescent="0.2">
      <c r="H75" s="108"/>
      <c r="I75" s="108"/>
      <c r="J75" s="108"/>
      <c r="P75" s="108"/>
      <c r="Q75" s="108"/>
    </row>
    <row r="76" spans="1:17" x14ac:dyDescent="0.2">
      <c r="K76" s="108"/>
      <c r="P76" s="108"/>
      <c r="Q76" s="108"/>
    </row>
    <row r="77" spans="1:17" x14ac:dyDescent="0.2">
      <c r="K77" s="108"/>
      <c r="P77" s="108"/>
      <c r="Q77" s="108"/>
    </row>
    <row r="78" spans="1:17" x14ac:dyDescent="0.2">
      <c r="K78" s="108"/>
      <c r="P78" s="108"/>
      <c r="Q78" s="108"/>
    </row>
    <row r="79" spans="1:17" ht="12" x14ac:dyDescent="0.25">
      <c r="A79" s="92" t="s">
        <v>72</v>
      </c>
      <c r="K79" s="108"/>
      <c r="P79" s="108"/>
      <c r="Q79" s="108"/>
    </row>
    <row r="80" spans="1:17" ht="12" x14ac:dyDescent="0.25">
      <c r="K80" s="6" t="s">
        <v>77</v>
      </c>
      <c r="L80" s="114"/>
      <c r="M80" s="114"/>
      <c r="N80" s="114"/>
      <c r="O80" s="114"/>
      <c r="Q80" s="108"/>
    </row>
    <row r="81" spans="8:17" ht="24" x14ac:dyDescent="0.25">
      <c r="H81" s="62"/>
      <c r="K81" s="90"/>
      <c r="L81" s="90" t="s">
        <v>54</v>
      </c>
      <c r="M81" s="90" t="s">
        <v>55</v>
      </c>
      <c r="N81" s="90" t="s">
        <v>56</v>
      </c>
      <c r="O81" s="90" t="s">
        <v>57</v>
      </c>
      <c r="P81" s="194" t="s">
        <v>23</v>
      </c>
      <c r="Q81" s="194"/>
    </row>
    <row r="82" spans="8:17" ht="12" x14ac:dyDescent="0.25">
      <c r="H82" s="62"/>
      <c r="K82" s="6" t="s">
        <v>10</v>
      </c>
      <c r="L82" s="62">
        <v>401.22658703118958</v>
      </c>
      <c r="M82" s="62">
        <v>416.12288293375337</v>
      </c>
      <c r="N82" s="62">
        <v>457.71472493442224</v>
      </c>
      <c r="O82" s="62">
        <v>428.46850516100744</v>
      </c>
      <c r="P82" s="111">
        <v>0.86</v>
      </c>
      <c r="Q82" s="111">
        <v>1.1399999999999999</v>
      </c>
    </row>
    <row r="83" spans="8:17" ht="12" x14ac:dyDescent="0.25">
      <c r="H83" s="62"/>
      <c r="K83" s="6" t="s">
        <v>12</v>
      </c>
      <c r="L83" s="62">
        <v>1048.0402458509061</v>
      </c>
      <c r="M83" s="62">
        <v>372.72727272727275</v>
      </c>
      <c r="N83" s="62">
        <v>1201.5966973919881</v>
      </c>
      <c r="O83" s="62">
        <v>300</v>
      </c>
      <c r="P83" s="111">
        <f>P82+1</f>
        <v>1.8599999999999999</v>
      </c>
      <c r="Q83" s="111">
        <f t="shared" ref="Q83:Q91" si="8">Q82+1</f>
        <v>2.1399999999999997</v>
      </c>
    </row>
    <row r="84" spans="8:17" ht="12" x14ac:dyDescent="0.25">
      <c r="H84" s="62"/>
      <c r="K84" s="6" t="s">
        <v>18</v>
      </c>
      <c r="L84" s="62">
        <v>228.79781096103827</v>
      </c>
      <c r="M84" s="62">
        <v>322.13939095576342</v>
      </c>
      <c r="N84" s="62">
        <v>216.42833655599486</v>
      </c>
      <c r="O84" s="62">
        <v>336.2337700748277</v>
      </c>
      <c r="P84" s="111">
        <f t="shared" ref="P84:P91" si="9">P83+1</f>
        <v>2.86</v>
      </c>
      <c r="Q84" s="111">
        <f t="shared" si="8"/>
        <v>3.1399999999999997</v>
      </c>
    </row>
    <row r="85" spans="8:17" ht="12" x14ac:dyDescent="0.25">
      <c r="H85" s="62"/>
      <c r="K85" s="6" t="s">
        <v>9</v>
      </c>
      <c r="L85" s="62">
        <v>180.18965224490037</v>
      </c>
      <c r="M85" s="62">
        <v>818.30559513016442</v>
      </c>
      <c r="N85" s="62">
        <v>174.41311127973177</v>
      </c>
      <c r="O85" s="62">
        <v>710.75643875658614</v>
      </c>
      <c r="P85" s="111">
        <f t="shared" si="9"/>
        <v>3.86</v>
      </c>
      <c r="Q85" s="111">
        <f t="shared" si="8"/>
        <v>4.1399999999999997</v>
      </c>
    </row>
    <row r="86" spans="8:17" ht="15" customHeight="1" x14ac:dyDescent="0.25">
      <c r="H86" s="62"/>
      <c r="K86" s="6" t="s">
        <v>15</v>
      </c>
      <c r="L86" s="62">
        <v>522.35632439154381</v>
      </c>
      <c r="M86" s="62">
        <v>599.77743715986583</v>
      </c>
      <c r="N86" s="62">
        <v>577.53227119432495</v>
      </c>
      <c r="O86" s="62">
        <v>579.07508457928623</v>
      </c>
      <c r="P86" s="111">
        <f t="shared" si="9"/>
        <v>4.8599999999999994</v>
      </c>
      <c r="Q86" s="111">
        <f t="shared" si="8"/>
        <v>5.14</v>
      </c>
    </row>
    <row r="87" spans="8:17" ht="12" x14ac:dyDescent="0.25">
      <c r="H87" s="62"/>
      <c r="K87" s="6" t="s">
        <v>13</v>
      </c>
      <c r="L87" s="62">
        <v>463.79859157370549</v>
      </c>
      <c r="M87" s="62">
        <v>480.56342761131339</v>
      </c>
      <c r="N87" s="62"/>
      <c r="O87" s="62">
        <v>527.83310932671657</v>
      </c>
      <c r="P87" s="111">
        <f t="shared" si="9"/>
        <v>5.8599999999999994</v>
      </c>
      <c r="Q87" s="111">
        <f t="shared" si="8"/>
        <v>6.14</v>
      </c>
    </row>
    <row r="88" spans="8:17" ht="12" x14ac:dyDescent="0.25">
      <c r="H88" s="62"/>
      <c r="K88" s="6" t="s">
        <v>17</v>
      </c>
      <c r="L88" s="62">
        <v>77.922527891345013</v>
      </c>
      <c r="M88" s="62">
        <v>342.7911073636028</v>
      </c>
      <c r="N88" s="62">
        <v>73.590288123236874</v>
      </c>
      <c r="O88" s="62">
        <v>351.86400620742188</v>
      </c>
      <c r="P88" s="111">
        <f t="shared" si="9"/>
        <v>6.8599999999999994</v>
      </c>
      <c r="Q88" s="111">
        <f t="shared" si="8"/>
        <v>7.14</v>
      </c>
    </row>
    <row r="89" spans="8:17" ht="12" x14ac:dyDescent="0.25">
      <c r="H89" s="62"/>
      <c r="K89" s="6" t="s">
        <v>14</v>
      </c>
      <c r="L89" s="62">
        <v>209.5410469947235</v>
      </c>
      <c r="M89" s="62">
        <v>156.62839074721251</v>
      </c>
      <c r="N89" s="62">
        <v>177.03261104312145</v>
      </c>
      <c r="O89" s="62">
        <v>145.86643200304431</v>
      </c>
      <c r="P89" s="111">
        <f t="shared" si="9"/>
        <v>7.8599999999999994</v>
      </c>
      <c r="Q89" s="111">
        <f t="shared" si="8"/>
        <v>8.14</v>
      </c>
    </row>
    <row r="90" spans="8:17" ht="12" x14ac:dyDescent="0.25">
      <c r="H90" s="62"/>
      <c r="K90" s="6" t="s">
        <v>16</v>
      </c>
      <c r="L90" s="63">
        <v>357.35782012001664</v>
      </c>
      <c r="M90" s="63">
        <v>714.12320982994697</v>
      </c>
      <c r="N90" s="63"/>
      <c r="O90" s="63">
        <v>950.38858346981567</v>
      </c>
      <c r="P90" s="111">
        <f t="shared" si="9"/>
        <v>8.86</v>
      </c>
      <c r="Q90" s="111">
        <f t="shared" si="8"/>
        <v>9.14</v>
      </c>
    </row>
    <row r="91" spans="8:17" ht="12" x14ac:dyDescent="0.25">
      <c r="K91" s="32" t="s">
        <v>11</v>
      </c>
      <c r="L91" s="64"/>
      <c r="M91" s="65">
        <v>794.42352812789863</v>
      </c>
      <c r="N91" s="64">
        <v>209.43129318451287</v>
      </c>
      <c r="O91" s="65">
        <v>1853.2264049808271</v>
      </c>
      <c r="P91" s="116">
        <f t="shared" si="9"/>
        <v>9.86</v>
      </c>
      <c r="Q91" s="117">
        <f t="shared" si="8"/>
        <v>10.14</v>
      </c>
    </row>
  </sheetData>
  <mergeCells count="41">
    <mergeCell ref="P81:Q81"/>
    <mergeCell ref="A10:A11"/>
    <mergeCell ref="A6:B6"/>
    <mergeCell ref="C6:D6"/>
    <mergeCell ref="E6:F6"/>
    <mergeCell ref="G6:H6"/>
    <mergeCell ref="A8:A9"/>
    <mergeCell ref="A22:A23"/>
    <mergeCell ref="A24:A25"/>
    <mergeCell ref="A26:A27"/>
    <mergeCell ref="A12:A13"/>
    <mergeCell ref="A14:A15"/>
    <mergeCell ref="A16:A17"/>
    <mergeCell ref="A18:A19"/>
    <mergeCell ref="A20:A21"/>
    <mergeCell ref="A36:A37"/>
    <mergeCell ref="I58:J58"/>
    <mergeCell ref="K36:K37"/>
    <mergeCell ref="P61:Q61"/>
    <mergeCell ref="P43:Q43"/>
    <mergeCell ref="K6:L6"/>
    <mergeCell ref="M6:N6"/>
    <mergeCell ref="O6:P6"/>
    <mergeCell ref="K8:K9"/>
    <mergeCell ref="K10:K11"/>
    <mergeCell ref="K12:K13"/>
    <mergeCell ref="K14:K15"/>
    <mergeCell ref="K16:K17"/>
    <mergeCell ref="K18:K19"/>
    <mergeCell ref="A34:A35"/>
    <mergeCell ref="K20:K21"/>
    <mergeCell ref="K22:K23"/>
    <mergeCell ref="K24:K25"/>
    <mergeCell ref="K26:K27"/>
    <mergeCell ref="K28:K29"/>
    <mergeCell ref="K30:K31"/>
    <mergeCell ref="K32:K33"/>
    <mergeCell ref="K34:K35"/>
    <mergeCell ref="A28:A29"/>
    <mergeCell ref="A30:A31"/>
    <mergeCell ref="A32:A3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Trade in goods</vt:lpstr>
      <vt:lpstr>Trade in services</vt:lpstr>
      <vt:lpstr>FDI</vt:lpstr>
      <vt:lpstr>FATS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ROODHUIJZEN Anton (ESTAT)</dc:creator>
  <cp:lastModifiedBy>VERDON Dominique (ESTAT)</cp:lastModifiedBy>
  <dcterms:created xsi:type="dcterms:W3CDTF">2016-01-07T15:35:04Z</dcterms:created>
  <dcterms:modified xsi:type="dcterms:W3CDTF">2016-02-24T16:49:47Z</dcterms:modified>
</cp:coreProperties>
</file>