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5" yWindow="-15" windowWidth="14520" windowHeight="13440" activeTab="10"/>
  </bookViews>
  <sheets>
    <sheet name="Fig 1" sheetId="2" r:id="rId1"/>
    <sheet name="Tab 1" sheetId="12" r:id="rId2"/>
    <sheet name="Fig 2" sheetId="1" r:id="rId3"/>
    <sheet name="Fig 3" sheetId="5" r:id="rId4"/>
    <sheet name="Fig 4" sheetId="11" r:id="rId5"/>
    <sheet name="Fig 5" sheetId="7" r:id="rId6"/>
    <sheet name="Fig 6 " sheetId="6" r:id="rId7"/>
    <sheet name="Fig 7" sheetId="3" r:id="rId8"/>
    <sheet name="Fig 8 " sheetId="14" r:id="rId9"/>
    <sheet name="Fig 9 " sheetId="15" r:id="rId10"/>
    <sheet name="Fig 10" sheetId="8" r:id="rId11"/>
  </sheets>
  <calcPr calcId="145621"/>
</workbook>
</file>

<file path=xl/calcChain.xml><?xml version="1.0" encoding="utf-8"?>
<calcChain xmlns="http://schemas.openxmlformats.org/spreadsheetml/2006/main">
  <c r="E38" i="8" l="1"/>
  <c r="E37" i="8"/>
  <c r="E36" i="8"/>
  <c r="E35" i="8"/>
  <c r="E34" i="8"/>
  <c r="E33" i="8"/>
  <c r="E32" i="8"/>
  <c r="E31" i="8"/>
  <c r="G31" i="8" s="1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G38" i="8" l="1"/>
  <c r="G37" i="8"/>
  <c r="G36" i="8"/>
  <c r="G35" i="8"/>
  <c r="G34" i="8"/>
  <c r="G33" i="8"/>
  <c r="G32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H22" i="11"/>
  <c r="H36" i="11"/>
  <c r="H19" i="11"/>
  <c r="H37" i="11"/>
  <c r="H38" i="11"/>
  <c r="H35" i="11"/>
  <c r="H34" i="11"/>
  <c r="H33" i="11"/>
  <c r="H32" i="11"/>
  <c r="H31" i="11"/>
  <c r="H29" i="11"/>
  <c r="H28" i="11"/>
  <c r="H30" i="11"/>
  <c r="H27" i="11"/>
  <c r="H26" i="11"/>
  <c r="H25" i="11"/>
  <c r="H23" i="11"/>
  <c r="H16" i="11"/>
  <c r="H21" i="11"/>
  <c r="H20" i="11"/>
  <c r="H18" i="11"/>
  <c r="H17" i="11"/>
  <c r="H15" i="11"/>
  <c r="H14" i="11"/>
  <c r="H24" i="11"/>
  <c r="H13" i="11"/>
  <c r="H12" i="11"/>
  <c r="H11" i="11"/>
  <c r="H10" i="11"/>
  <c r="E22" i="11"/>
  <c r="E36" i="11"/>
  <c r="E19" i="11"/>
  <c r="E37" i="11"/>
  <c r="E38" i="11"/>
  <c r="E35" i="11"/>
  <c r="E34" i="11"/>
  <c r="E33" i="11"/>
  <c r="E32" i="11"/>
  <c r="E31" i="11"/>
  <c r="E29" i="11"/>
  <c r="E28" i="11"/>
  <c r="E30" i="11"/>
  <c r="E27" i="11"/>
  <c r="E26" i="11"/>
  <c r="E25" i="11"/>
  <c r="E23" i="11"/>
  <c r="E16" i="11"/>
  <c r="E21" i="11"/>
  <c r="E20" i="11"/>
  <c r="E18" i="11"/>
  <c r="E17" i="11"/>
  <c r="E15" i="11"/>
  <c r="E14" i="11"/>
  <c r="E24" i="11"/>
  <c r="E13" i="11"/>
  <c r="E12" i="11"/>
  <c r="E11" i="11"/>
  <c r="E10" i="11"/>
  <c r="J22" i="11"/>
  <c r="I22" i="11"/>
  <c r="J36" i="11"/>
  <c r="I36" i="11"/>
  <c r="J19" i="11"/>
  <c r="I19" i="11"/>
  <c r="J37" i="11"/>
  <c r="I37" i="11"/>
  <c r="J38" i="11"/>
  <c r="I38" i="11"/>
  <c r="J35" i="11"/>
  <c r="I35" i="11"/>
  <c r="J34" i="11"/>
  <c r="I34" i="11"/>
  <c r="J33" i="11"/>
  <c r="I33" i="11"/>
  <c r="J32" i="11"/>
  <c r="I32" i="11"/>
  <c r="J31" i="11"/>
  <c r="I31" i="11"/>
  <c r="J29" i="11"/>
  <c r="I29" i="11"/>
  <c r="J28" i="11"/>
  <c r="I28" i="11"/>
  <c r="J30" i="11"/>
  <c r="I30" i="11"/>
  <c r="J27" i="11"/>
  <c r="I27" i="11"/>
  <c r="J26" i="11"/>
  <c r="I26" i="11"/>
  <c r="J25" i="11"/>
  <c r="I25" i="11"/>
  <c r="J23" i="11"/>
  <c r="I23" i="11"/>
  <c r="J16" i="11"/>
  <c r="I16" i="11"/>
  <c r="J21" i="11"/>
  <c r="I21" i="11"/>
  <c r="J20" i="11"/>
  <c r="I20" i="11"/>
  <c r="J18" i="11"/>
  <c r="I18" i="11"/>
  <c r="J17" i="11"/>
  <c r="I17" i="11"/>
  <c r="J15" i="11"/>
  <c r="I15" i="11"/>
  <c r="J14" i="11"/>
  <c r="I14" i="11"/>
  <c r="J24" i="11"/>
  <c r="I24" i="11"/>
  <c r="J13" i="11"/>
  <c r="I13" i="11"/>
  <c r="J12" i="11"/>
  <c r="I12" i="11"/>
  <c r="J11" i="11"/>
  <c r="I11" i="11"/>
  <c r="J10" i="11"/>
  <c r="I10" i="11"/>
  <c r="F21" i="15"/>
  <c r="F35" i="15"/>
  <c r="F18" i="15"/>
  <c r="F36" i="15"/>
  <c r="F37" i="15"/>
  <c r="F34" i="15"/>
  <c r="F33" i="15"/>
  <c r="F32" i="15"/>
  <c r="F31" i="15"/>
  <c r="F30" i="15"/>
  <c r="F28" i="15"/>
  <c r="F27" i="15"/>
  <c r="F29" i="15"/>
  <c r="F26" i="15"/>
  <c r="F25" i="15"/>
  <c r="F24" i="15"/>
  <c r="F22" i="15"/>
  <c r="F15" i="15"/>
  <c r="F20" i="15"/>
  <c r="F19" i="15"/>
  <c r="F17" i="15"/>
  <c r="F16" i="15"/>
  <c r="F14" i="15"/>
  <c r="F13" i="15"/>
  <c r="F23" i="15"/>
  <c r="F12" i="15"/>
  <c r="F11" i="15"/>
  <c r="F10" i="15"/>
  <c r="D21" i="15"/>
  <c r="D35" i="15"/>
  <c r="D18" i="15"/>
  <c r="D36" i="15"/>
  <c r="D37" i="15"/>
  <c r="D34" i="15"/>
  <c r="D33" i="15"/>
  <c r="D32" i="15"/>
  <c r="D31" i="15"/>
  <c r="D30" i="15"/>
  <c r="D28" i="15"/>
  <c r="D27" i="15"/>
  <c r="D29" i="15"/>
  <c r="D26" i="15"/>
  <c r="D25" i="15"/>
  <c r="D24" i="15"/>
  <c r="D22" i="15"/>
  <c r="D15" i="15"/>
  <c r="D20" i="15"/>
  <c r="D19" i="15"/>
  <c r="D17" i="15"/>
  <c r="D16" i="15"/>
  <c r="D14" i="15"/>
  <c r="D13" i="15"/>
  <c r="D23" i="15"/>
  <c r="D12" i="15"/>
  <c r="D11" i="15"/>
  <c r="D10" i="15"/>
  <c r="J22" i="5"/>
  <c r="I22" i="5"/>
  <c r="J36" i="5"/>
  <c r="I36" i="5"/>
  <c r="J19" i="5"/>
  <c r="I19" i="5"/>
  <c r="J37" i="5"/>
  <c r="I37" i="5"/>
  <c r="J38" i="5"/>
  <c r="I38" i="5"/>
  <c r="K38" i="5" s="1"/>
  <c r="J35" i="5"/>
  <c r="I35" i="5"/>
  <c r="J34" i="5"/>
  <c r="I34" i="5"/>
  <c r="K34" i="5" s="1"/>
  <c r="J33" i="5"/>
  <c r="I33" i="5"/>
  <c r="J32" i="5"/>
  <c r="I32" i="5"/>
  <c r="J31" i="5"/>
  <c r="I31" i="5"/>
  <c r="J29" i="5"/>
  <c r="I29" i="5"/>
  <c r="J28" i="5"/>
  <c r="I28" i="5"/>
  <c r="J30" i="5"/>
  <c r="I30" i="5"/>
  <c r="J27" i="5"/>
  <c r="I27" i="5"/>
  <c r="J26" i="5"/>
  <c r="I26" i="5"/>
  <c r="J25" i="5"/>
  <c r="I25" i="5"/>
  <c r="J23" i="5"/>
  <c r="I23" i="5"/>
  <c r="J16" i="5"/>
  <c r="I16" i="5"/>
  <c r="J21" i="5"/>
  <c r="I21" i="5"/>
  <c r="J20" i="5"/>
  <c r="I20" i="5"/>
  <c r="J18" i="5"/>
  <c r="I18" i="5"/>
  <c r="J17" i="5"/>
  <c r="I17" i="5"/>
  <c r="J15" i="5"/>
  <c r="I15" i="5"/>
  <c r="J14" i="5"/>
  <c r="I14" i="5"/>
  <c r="J24" i="5"/>
  <c r="I24" i="5"/>
  <c r="J13" i="5"/>
  <c r="I13" i="5"/>
  <c r="J12" i="5"/>
  <c r="I12" i="5"/>
  <c r="J11" i="5"/>
  <c r="I11" i="5"/>
  <c r="J10" i="5"/>
  <c r="I10" i="5"/>
  <c r="H22" i="5"/>
  <c r="H36" i="5"/>
  <c r="H19" i="5"/>
  <c r="H37" i="5"/>
  <c r="H38" i="5"/>
  <c r="H35" i="5"/>
  <c r="H34" i="5"/>
  <c r="H33" i="5"/>
  <c r="H32" i="5"/>
  <c r="H31" i="5"/>
  <c r="H29" i="5"/>
  <c r="H28" i="5"/>
  <c r="H30" i="5"/>
  <c r="H27" i="5"/>
  <c r="H26" i="5"/>
  <c r="H25" i="5"/>
  <c r="H23" i="5"/>
  <c r="H16" i="5"/>
  <c r="H21" i="5"/>
  <c r="H20" i="5"/>
  <c r="H18" i="5"/>
  <c r="H17" i="5"/>
  <c r="H15" i="5"/>
  <c r="H14" i="5"/>
  <c r="H24" i="5"/>
  <c r="H13" i="5"/>
  <c r="H12" i="5"/>
  <c r="H11" i="5"/>
  <c r="H10" i="5"/>
  <c r="E22" i="5"/>
  <c r="E36" i="5"/>
  <c r="E19" i="5"/>
  <c r="E37" i="5"/>
  <c r="E38" i="5"/>
  <c r="E35" i="5"/>
  <c r="E34" i="5"/>
  <c r="E33" i="5"/>
  <c r="E32" i="5"/>
  <c r="E31" i="5"/>
  <c r="E29" i="5"/>
  <c r="E28" i="5"/>
  <c r="E30" i="5"/>
  <c r="E27" i="5"/>
  <c r="E26" i="5"/>
  <c r="E25" i="5"/>
  <c r="E23" i="5"/>
  <c r="E16" i="5"/>
  <c r="E21" i="5"/>
  <c r="E20" i="5"/>
  <c r="E18" i="5"/>
  <c r="E17" i="5"/>
  <c r="E15" i="5"/>
  <c r="E14" i="5"/>
  <c r="E24" i="5"/>
  <c r="E13" i="5"/>
  <c r="E12" i="5"/>
  <c r="E11" i="5"/>
  <c r="E10" i="5"/>
  <c r="F22" i="14"/>
  <c r="F36" i="14"/>
  <c r="F19" i="14"/>
  <c r="F37" i="14"/>
  <c r="F38" i="14"/>
  <c r="F35" i="14"/>
  <c r="F34" i="14"/>
  <c r="F33" i="14"/>
  <c r="F32" i="14"/>
  <c r="F31" i="14"/>
  <c r="F29" i="14"/>
  <c r="F28" i="14"/>
  <c r="F30" i="14"/>
  <c r="F27" i="14"/>
  <c r="F26" i="14"/>
  <c r="F25" i="14"/>
  <c r="F23" i="14"/>
  <c r="F16" i="14"/>
  <c r="F21" i="14"/>
  <c r="F20" i="14"/>
  <c r="F18" i="14"/>
  <c r="F17" i="14"/>
  <c r="F15" i="14"/>
  <c r="F14" i="14"/>
  <c r="F24" i="14"/>
  <c r="F13" i="14"/>
  <c r="F12" i="14"/>
  <c r="F11" i="14"/>
  <c r="D22" i="14"/>
  <c r="D36" i="14"/>
  <c r="D19" i="14"/>
  <c r="D37" i="14"/>
  <c r="D38" i="14"/>
  <c r="D35" i="14"/>
  <c r="D34" i="14"/>
  <c r="D33" i="14"/>
  <c r="D32" i="14"/>
  <c r="D31" i="14"/>
  <c r="D29" i="14"/>
  <c r="D28" i="14"/>
  <c r="D30" i="14"/>
  <c r="D27" i="14"/>
  <c r="D26" i="14"/>
  <c r="D25" i="14"/>
  <c r="D23" i="14"/>
  <c r="D16" i="14"/>
  <c r="D21" i="14"/>
  <c r="D20" i="14"/>
  <c r="D18" i="14"/>
  <c r="D17" i="14"/>
  <c r="D15" i="14"/>
  <c r="D14" i="14"/>
  <c r="D24" i="14"/>
  <c r="D13" i="14"/>
  <c r="D12" i="14"/>
  <c r="D11" i="14"/>
  <c r="E23" i="7"/>
  <c r="E37" i="12"/>
  <c r="E36" i="12"/>
  <c r="E18" i="12"/>
  <c r="E33" i="12"/>
  <c r="E34" i="12"/>
  <c r="E32" i="12"/>
  <c r="E31" i="12"/>
  <c r="E30" i="12"/>
  <c r="E28" i="12"/>
  <c r="E27" i="12"/>
  <c r="E25" i="12"/>
  <c r="E24" i="12"/>
  <c r="E23" i="12"/>
  <c r="E21" i="12"/>
  <c r="E16" i="12"/>
  <c r="E26" i="12"/>
  <c r="E17" i="12"/>
  <c r="E14" i="12"/>
  <c r="E19" i="12"/>
  <c r="E35" i="12"/>
  <c r="E15" i="12"/>
  <c r="E13" i="12"/>
  <c r="E12" i="12"/>
  <c r="E22" i="12"/>
  <c r="E20" i="12"/>
  <c r="E11" i="12"/>
  <c r="E10" i="12"/>
  <c r="E29" i="12"/>
  <c r="E9" i="12"/>
  <c r="E17" i="7"/>
  <c r="E9" i="7"/>
  <c r="H9" i="7" s="1"/>
  <c r="E10" i="7"/>
  <c r="E11" i="7"/>
  <c r="E12" i="7"/>
  <c r="E13" i="7"/>
  <c r="E14" i="7"/>
  <c r="E15" i="7"/>
  <c r="E16" i="7"/>
  <c r="E18" i="7"/>
  <c r="E19" i="7"/>
  <c r="E20" i="7"/>
  <c r="E21" i="7"/>
  <c r="E22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AC8" i="6"/>
  <c r="AC9" i="6"/>
  <c r="AC10" i="6"/>
  <c r="AC11" i="6"/>
  <c r="D11" i="2"/>
  <c r="D9" i="2"/>
  <c r="D15" i="2"/>
  <c r="D14" i="2"/>
  <c r="D13" i="2"/>
  <c r="D12" i="2"/>
  <c r="D10" i="2"/>
  <c r="K22" i="11" l="1"/>
  <c r="K31" i="5"/>
  <c r="K26" i="5"/>
  <c r="K27" i="11"/>
  <c r="K35" i="11"/>
  <c r="K36" i="11"/>
  <c r="K15" i="5"/>
  <c r="K37" i="5"/>
  <c r="K12" i="11"/>
  <c r="K29" i="5"/>
  <c r="K10" i="5"/>
  <c r="K12" i="5"/>
  <c r="K18" i="5"/>
  <c r="K23" i="11"/>
  <c r="K29" i="11"/>
  <c r="K13" i="5"/>
  <c r="K20" i="5"/>
  <c r="K17" i="11"/>
  <c r="K16" i="11"/>
  <c r="K28" i="11"/>
  <c r="K16" i="5"/>
  <c r="K28" i="5"/>
  <c r="K19" i="5"/>
  <c r="K13" i="11"/>
  <c r="K14" i="11"/>
  <c r="K32" i="11"/>
  <c r="K19" i="11"/>
  <c r="K11" i="5"/>
  <c r="K21" i="5"/>
  <c r="K30" i="5"/>
  <c r="K36" i="5"/>
  <c r="K24" i="11"/>
  <c r="K21" i="11"/>
  <c r="K31" i="11"/>
  <c r="K37" i="11"/>
  <c r="K14" i="5"/>
  <c r="K23" i="5"/>
  <c r="K27" i="5"/>
  <c r="K33" i="5"/>
  <c r="K22" i="5"/>
  <c r="K10" i="11"/>
  <c r="K15" i="11"/>
  <c r="K20" i="11"/>
  <c r="K25" i="11"/>
  <c r="K30" i="11"/>
  <c r="K34" i="11"/>
  <c r="K24" i="5"/>
  <c r="K17" i="5"/>
  <c r="K25" i="5"/>
  <c r="K32" i="5"/>
  <c r="K35" i="5"/>
  <c r="K11" i="11"/>
  <c r="K18" i="11"/>
  <c r="K26" i="11"/>
  <c r="K33" i="11"/>
  <c r="K38" i="11"/>
</calcChain>
</file>

<file path=xl/sharedStrings.xml><?xml version="1.0" encoding="utf-8"?>
<sst xmlns="http://schemas.openxmlformats.org/spreadsheetml/2006/main" count="581" uniqueCount="144">
  <si>
    <t xml:space="preserve">Source: European Environment Agency </t>
  </si>
  <si>
    <t>Data can be downloaded from: http://www.eea.europa.eu/pressroom/data-and-maps/data/data-viewers/greenhouse-gases-viewer</t>
  </si>
  <si>
    <t>Non-agricultural sectors</t>
  </si>
  <si>
    <t>Agriculture</t>
  </si>
  <si>
    <t>GHG emissions</t>
  </si>
  <si>
    <t>%</t>
  </si>
  <si>
    <t>BG</t>
  </si>
  <si>
    <t>EE</t>
  </si>
  <si>
    <t>LV</t>
  </si>
  <si>
    <t>SK</t>
  </si>
  <si>
    <t>LT</t>
  </si>
  <si>
    <t>CZ</t>
  </si>
  <si>
    <t>RO</t>
  </si>
  <si>
    <t>HU</t>
  </si>
  <si>
    <t>PL</t>
  </si>
  <si>
    <t>NL</t>
  </si>
  <si>
    <t>DK</t>
  </si>
  <si>
    <t>DE</t>
  </si>
  <si>
    <t>IT</t>
  </si>
  <si>
    <t>BE</t>
  </si>
  <si>
    <t>SE</t>
  </si>
  <si>
    <t>AT</t>
  </si>
  <si>
    <t>MT</t>
  </si>
  <si>
    <t>FI</t>
  </si>
  <si>
    <t>FR</t>
  </si>
  <si>
    <t>IE</t>
  </si>
  <si>
    <t>SI</t>
  </si>
  <si>
    <t>LU</t>
  </si>
  <si>
    <t>PT</t>
  </si>
  <si>
    <t>CY</t>
  </si>
  <si>
    <t>ES</t>
  </si>
  <si>
    <t>Emissions from agriculture CH4+N20</t>
  </si>
  <si>
    <t>Emissions from agricultural transport and energy use are excluded, as these sectors are not defined as part of the agriculture sector</t>
  </si>
  <si>
    <t xml:space="preserve">by the current IPCC reporting guidelines (IPCC 1997, IPCC 2000). Data also excludes emissions/removals from LULUCF. </t>
  </si>
  <si>
    <t>Enteric fermentation</t>
  </si>
  <si>
    <t>Manure management</t>
  </si>
  <si>
    <t>Total CH4</t>
  </si>
  <si>
    <t>Nitrogenous fertiliser applications</t>
  </si>
  <si>
    <t xml:space="preserve">Methane emissions </t>
  </si>
  <si>
    <t xml:space="preserve">Total methane emissions  </t>
  </si>
  <si>
    <t>kg N per year</t>
  </si>
  <si>
    <t xml:space="preserve">CH4 </t>
  </si>
  <si>
    <t xml:space="preserve">N2O </t>
  </si>
  <si>
    <t>Emissions per UAA</t>
  </si>
  <si>
    <t>CH4 + N2O</t>
  </si>
  <si>
    <t>UAA</t>
  </si>
  <si>
    <t>Total N2O</t>
  </si>
  <si>
    <t>Agricultural soil management</t>
  </si>
  <si>
    <t xml:space="preserve"> Nitrous oxide emissions from agriculture</t>
  </si>
  <si>
    <t>Total N2O emissions</t>
  </si>
  <si>
    <t>kilotonnes of CO2 equivalents</t>
  </si>
  <si>
    <t>kilotonnes of CO2 equivalents/1000 ha</t>
  </si>
  <si>
    <t xml:space="preserve"> kilotonnes of CO2 equivalents</t>
  </si>
  <si>
    <t xml:space="preserve">                  NB: Total GHG emissions excluding LULUCF CO2 equivalents</t>
  </si>
  <si>
    <t>Livestock index (1990 = 100)</t>
  </si>
  <si>
    <t>Cattle</t>
  </si>
  <si>
    <t xml:space="preserve">Sheep </t>
  </si>
  <si>
    <t xml:space="preserve">Poultry </t>
  </si>
  <si>
    <t xml:space="preserve">Change 1990-2010 </t>
  </si>
  <si>
    <t xml:space="preserve"> %</t>
  </si>
  <si>
    <t xml:space="preserve"> 1 000 ha</t>
  </si>
  <si>
    <t>xml extract from SES2</t>
  </si>
  <si>
    <t>Source: http://www.eea.europa.eu/publications/european-union-greenhouse-gas-inventory-2011</t>
  </si>
  <si>
    <t>Source:  http://www.eea.europa.eu/publications/european-union-greenhouse-gas-inventory-2011</t>
  </si>
  <si>
    <t xml:space="preserve">                             http://www.eea.europa.eu/data-and-maps/data/national-emissions-reported-to-the-unfccc-and-to-the-eu-greenhouse-gas-monitoring-mechanism-6</t>
  </si>
  <si>
    <t xml:space="preserve">   </t>
  </si>
  <si>
    <t>EU-28</t>
  </si>
  <si>
    <t>HR</t>
  </si>
  <si>
    <t>GR</t>
  </si>
  <si>
    <t>GB</t>
  </si>
  <si>
    <t xml:space="preserve">                             http://www.eea.europa.eu/data-and-maps/data/national-emissions-reported-to-the-unfccc-and-to-the-eu-greenhouse-gas-monitoring-mechanism-13</t>
  </si>
  <si>
    <t>Data extracted in September 2017</t>
  </si>
  <si>
    <t xml:space="preserve">Change 1990-2015 (%) </t>
  </si>
  <si>
    <t>2015</t>
  </si>
  <si>
    <t xml:space="preserve">Change 1990-2015  </t>
  </si>
  <si>
    <t xml:space="preserve">Total EU-28 excluding LULUCF CO2 equivalents </t>
  </si>
  <si>
    <t xml:space="preserve">   http://www.eea.europa.eu/data-and-maps/data/national-emissions-reported-to-the-unfccc-and-to-the-eu-greenhouse-gas-monitoring-mechanism-13</t>
  </si>
  <si>
    <t>Change 1990-2015</t>
  </si>
  <si>
    <t xml:space="preserve">                                   http://www.eea.europa.eu/data-and-maps/data/national-emissions-reported-to-the-unfccc-and-to-the-eu-greenhouse-gas-monitoring-mechanism-13</t>
  </si>
  <si>
    <t xml:space="preserve">Change 1990-2015 </t>
  </si>
  <si>
    <t xml:space="preserve">                                                  UAA data from http://ec.europa.eu/eurostat/tgm/table.do?tab=table&amp;init=1&amp;plugin=1&amp;pcode=tag00025&amp;language=en</t>
  </si>
  <si>
    <t>UK</t>
  </si>
  <si>
    <t>EL</t>
  </si>
  <si>
    <r>
      <t>Methane emissions CH</t>
    </r>
    <r>
      <rPr>
        <b/>
        <vertAlign val="subscript"/>
        <sz val="9"/>
        <color indexed="8"/>
        <rFont val="Arial"/>
        <family val="2"/>
      </rPr>
      <t xml:space="preserve">4 </t>
    </r>
  </si>
  <si>
    <r>
      <t>Nitrous oxide emissions N</t>
    </r>
    <r>
      <rPr>
        <b/>
        <vertAlign val="subscript"/>
        <sz val="9"/>
        <color indexed="8"/>
        <rFont val="Arial"/>
        <family val="2"/>
      </rPr>
      <t>2</t>
    </r>
    <r>
      <rPr>
        <b/>
        <sz val="9"/>
        <color indexed="8"/>
        <rFont val="Arial"/>
        <family val="2"/>
      </rPr>
      <t xml:space="preserve">O </t>
    </r>
  </si>
  <si>
    <r>
      <t xml:space="preserve">
CH</t>
    </r>
    <r>
      <rPr>
        <b/>
        <vertAlign val="subscript"/>
        <sz val="9"/>
        <color indexed="8"/>
        <rFont val="Arial"/>
        <family val="2"/>
      </rPr>
      <t>4</t>
    </r>
    <r>
      <rPr>
        <b/>
        <sz val="9"/>
        <color indexed="8"/>
        <rFont val="Arial"/>
        <family val="2"/>
      </rPr>
      <t xml:space="preserve"> + N</t>
    </r>
    <r>
      <rPr>
        <b/>
        <vertAlign val="subscript"/>
        <sz val="9"/>
        <color indexed="8"/>
        <rFont val="Arial"/>
        <family val="2"/>
      </rPr>
      <t>2</t>
    </r>
    <r>
      <rPr>
        <b/>
        <sz val="9"/>
        <color indexed="8"/>
        <rFont val="Arial"/>
        <family val="2"/>
      </rPr>
      <t>O</t>
    </r>
  </si>
  <si>
    <r>
      <t>kilotonnes of CO</t>
    </r>
    <r>
      <rPr>
        <b/>
        <vertAlign val="subscript"/>
        <sz val="9"/>
        <color indexed="8"/>
        <rFont val="Arial"/>
        <family val="2"/>
      </rPr>
      <t>2</t>
    </r>
    <r>
      <rPr>
        <b/>
        <sz val="9"/>
        <color indexed="8"/>
        <rFont val="Arial"/>
        <family val="2"/>
      </rPr>
      <t xml:space="preserve"> equivalents</t>
    </r>
  </si>
  <si>
    <t>Rice cultivation</t>
  </si>
  <si>
    <t>Agricultural soils</t>
  </si>
  <si>
    <t>Field burning of agricultural residues and others</t>
  </si>
  <si>
    <t>Pigs</t>
  </si>
  <si>
    <t xml:space="preserve">(¹)  Emissions from agricultural transport and energy use are excluded, </t>
  </si>
  <si>
    <t xml:space="preserve">     by the current IPCC reporting guidelines (IPCC 1997, IPCC 2000).     </t>
  </si>
  <si>
    <t xml:space="preserve">     Data also excludes emissions/removals from LULUCF.  </t>
  </si>
  <si>
    <r>
      <t>Emissions from agriculture CH</t>
    </r>
    <r>
      <rPr>
        <b/>
        <vertAlign val="subscript"/>
        <sz val="9"/>
        <color theme="1"/>
        <rFont val="Arial"/>
        <family val="2"/>
      </rPr>
      <t>4</t>
    </r>
    <r>
      <rPr>
        <b/>
        <sz val="9"/>
        <color theme="1"/>
        <rFont val="Arial"/>
        <family val="2"/>
      </rPr>
      <t>+N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0  (¹)</t>
    </r>
  </si>
  <si>
    <t>Change in nitrogenous fertiliser applications (%), 1990-2015</t>
  </si>
  <si>
    <t>Change in aggregated emissions of methane and nitrous oxide from agricultural sector (%), 1990-2015</t>
  </si>
  <si>
    <r>
      <t>Methane and nitrous oxide emissions from agricultural sector (kilotonnes of CO</t>
    </r>
    <r>
      <rPr>
        <b/>
        <vertAlign val="subscript"/>
        <sz val="9"/>
        <color theme="1"/>
        <rFont val="Arial"/>
        <family val="2"/>
      </rPr>
      <t xml:space="preserve">2 </t>
    </r>
    <r>
      <rPr>
        <b/>
        <sz val="9"/>
        <color theme="1"/>
        <rFont val="Arial"/>
        <family val="2"/>
      </rPr>
      <t>equivalents), EU-28, 1990-2015</t>
    </r>
  </si>
  <si>
    <r>
      <t>Methane CH</t>
    </r>
    <r>
      <rPr>
        <b/>
        <vertAlign val="subscript"/>
        <sz val="9"/>
        <color theme="1"/>
        <rFont val="Arial"/>
        <family val="2"/>
      </rPr>
      <t>4</t>
    </r>
  </si>
  <si>
    <r>
      <t>Nitrous oxide N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O</t>
    </r>
  </si>
  <si>
    <r>
      <t>kilotonnes of CO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 equivalents</t>
    </r>
  </si>
  <si>
    <r>
      <t>Methane emissions from enteric fermentation and manure management (kilotonnes of CO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 equivalents), 2015</t>
    </r>
  </si>
  <si>
    <t>Change in emissions of methane from agriculture (%), 1990-2015</t>
  </si>
  <si>
    <t>Change in emissions of nitrous oxide from agriculture (%), 1990-2015</t>
  </si>
  <si>
    <r>
      <t>Aggregated emissions of CH</t>
    </r>
    <r>
      <rPr>
        <b/>
        <vertAlign val="subscript"/>
        <sz val="9"/>
        <color theme="1"/>
        <rFont val="Arial"/>
        <family val="2"/>
      </rPr>
      <t>4</t>
    </r>
    <r>
      <rPr>
        <b/>
        <sz val="9"/>
        <color theme="1"/>
        <rFont val="Arial"/>
        <family val="2"/>
      </rPr>
      <t xml:space="preserve"> and N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O per Utilised Agricultural Area (kilotonnes CO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 equivalent per thousand hectares), 2015</t>
    </r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</si>
  <si>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</si>
  <si>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</si>
  <si>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</si>
  <si>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</si>
  <si>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</si>
  <si>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</si>
  <si>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</si>
  <si>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</si>
  <si>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</si>
  <si>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</si>
  <si>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</si>
  <si>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</si>
  <si>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</si>
  <si>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</si>
  <si>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</si>
  <si>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</si>
  <si>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</si>
  <si>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</si>
  <si>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</si>
  <si>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</si>
  <si>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</si>
  <si>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</si>
  <si>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Slovenia</t>
  </si>
  <si>
    <t>Slovakia</t>
  </si>
  <si>
    <t>Finland</t>
  </si>
  <si>
    <t>Sweden</t>
  </si>
  <si>
    <t>United Kingdom</t>
  </si>
  <si>
    <t>Romania</t>
  </si>
  <si>
    <t xml:space="preserve">     as these sectors are not defined as part of the agricultural sector  </t>
  </si>
  <si>
    <r>
      <t>Emissions from agriculture CH</t>
    </r>
    <r>
      <rPr>
        <b/>
        <vertAlign val="subscript"/>
        <sz val="9"/>
        <color theme="1"/>
        <rFont val="Arial"/>
        <family val="2"/>
      </rPr>
      <t xml:space="preserve">4 </t>
    </r>
    <r>
      <rPr>
        <b/>
        <sz val="9"/>
        <color theme="1"/>
        <rFont val="Arial"/>
        <family val="2"/>
      </rPr>
      <t>and</t>
    </r>
    <r>
      <rPr>
        <b/>
        <vertAlign val="subscript"/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N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0 (kilotonnes of CO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 equivalents), 2015</t>
    </r>
  </si>
  <si>
    <t>Note: Emissions from agricultural transport and energy use excluded. Data also exclude emissions / removals from LULUCF.</t>
  </si>
  <si>
    <r>
      <t>Note: Total GHG emissions do not include LULUCF CO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equivalents.</t>
    </r>
  </si>
  <si>
    <t>Fig</t>
  </si>
  <si>
    <t xml:space="preserve">Note: Field burning of agricultural residues also contributes to nitrous oxide emissions. </t>
  </si>
  <si>
    <t>However, this is a small source compared with the two main emission sources illustrated.</t>
  </si>
  <si>
    <t>Note: Field burning of agricultural residues also contribute to nitrous oxide emissions.</t>
  </si>
  <si>
    <r>
      <t>Nitrous oxide emissions from agricultural soils and manure management (kilotonnes of CO</t>
    </r>
    <r>
      <rPr>
        <b/>
        <vertAlign val="subscript"/>
        <sz val="9"/>
        <color indexed="8"/>
        <rFont val="Arial"/>
        <family val="2"/>
      </rPr>
      <t xml:space="preserve">2 </t>
    </r>
    <r>
      <rPr>
        <b/>
        <sz val="9"/>
        <color indexed="8"/>
        <rFont val="Arial"/>
        <family val="2"/>
      </rPr>
      <t>equivalents), 2015</t>
    </r>
  </si>
  <si>
    <t>Contribution of agriculture to total GHG emissions (%), EU-28, 2015</t>
  </si>
  <si>
    <t xml:space="preserve">Change in numbers of livestock (index 1990 = 100), EU-28, 1990-2015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</si>
</sst>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#,##0.0000"/>
    <numFmt numFmtId="165" formatCode="#,##0.0_i"/>
    <numFmt numFmtId="166" formatCode="#,##0_i"/>
    <numFmt numFmtId="167" formatCode="#,##0.00_i"/>
    <numFmt numFmtId="168" formatCode="0.0%"/>
    <numFmt numFmtId="169" formatCode="0.0"/>
    <numFmt numFmtId="170" formatCode="#,##0.000_i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8"/>
      <name val="Arial"/>
      <family val="2"/>
    </font>
    <font>
      <b/>
      <sz val="12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vertAlign val="subscript"/>
      <sz val="9"/>
      <color indexed="8"/>
      <name val="Arial"/>
      <family val="2"/>
    </font>
    <font>
      <b/>
      <vertAlign val="subscript"/>
      <sz val="9"/>
      <color theme="1"/>
      <name val="Arial"/>
      <family val="2"/>
    </font>
    <font>
      <vertAlign val="subscript"/>
      <sz val="9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darkTrellis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thin">
        <color rgb="FF000000"/>
      </left>
      <right style="hair">
        <color rgb="FFC0C0C0"/>
      </right>
      <top style="hair">
        <color rgb="FFC0C0C0"/>
      </top>
      <bottom style="thin">
        <color rgb="FF000000"/>
      </bottom>
      <diagonal/>
    </border>
    <border>
      <left style="thin">
        <color rgb="FF000000"/>
      </left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thin">
        <color rgb="FF000000"/>
      </left>
      <right style="hair">
        <color rgb="FFC0C0C0"/>
      </right>
      <top/>
      <bottom style="hair">
        <color rgb="FFC0C0C0"/>
      </bottom>
      <diagonal/>
    </border>
    <border>
      <left style="thin">
        <color rgb="FF00000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thin">
        <color rgb="FF000000"/>
      </left>
      <right/>
      <top style="hair">
        <color rgb="FFC0C0C0"/>
      </top>
      <bottom style="hair">
        <color rgb="FFC0C0C0"/>
      </bottom>
      <diagonal/>
    </border>
    <border>
      <left style="thin">
        <color rgb="FF000000"/>
      </left>
      <right/>
      <top style="hair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C0C0C0"/>
      </bottom>
      <diagonal/>
    </border>
    <border>
      <left style="thin">
        <color rgb="FF000000"/>
      </left>
      <right/>
      <top style="hair">
        <color rgb="FFC0C0C0"/>
      </top>
      <bottom/>
      <diagonal/>
    </border>
    <border>
      <left style="hair">
        <color rgb="FFC0C0C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hair">
        <color rgb="FFC0C0C0"/>
      </right>
      <top/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rgb="FF000000"/>
      </bottom>
      <diagonal/>
    </border>
    <border>
      <left/>
      <right style="thin">
        <color rgb="FF000000"/>
      </right>
      <top style="hair">
        <color rgb="FFC0C0C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C0C0C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thin">
        <color rgb="FF000000"/>
      </right>
      <top style="hair">
        <color rgb="FFC0C0C0"/>
      </top>
      <bottom style="hair">
        <color rgb="FFC0C0C0"/>
      </bottom>
      <diagonal/>
    </border>
    <border>
      <left style="thin">
        <color rgb="FF000000"/>
      </left>
      <right style="thin">
        <color indexed="64"/>
      </right>
      <top style="hair">
        <color rgb="FFC0C0C0"/>
      </top>
      <bottom style="thin">
        <color rgb="FF000000"/>
      </bottom>
      <diagonal/>
    </border>
    <border>
      <left style="thin">
        <color rgb="FF000000"/>
      </left>
      <right style="hair">
        <color rgb="FFC0C0C0"/>
      </right>
      <top/>
      <bottom/>
      <diagonal/>
    </border>
  </borders>
  <cellStyleXfs count="143">
    <xf numFmtId="0" fontId="0" fillId="0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49" fontId="4" fillId="0" borderId="1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2"/>
    </xf>
    <xf numFmtId="0" fontId="1" fillId="0" borderId="0" applyNumberFormat="0" applyFont="0" applyFill="0" applyBorder="0" applyProtection="0">
      <alignment horizontal="left" vertical="center" indent="2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" fillId="0" borderId="0" applyNumberFormat="0" applyFont="0" applyFill="0" applyBorder="0" applyProtection="0">
      <alignment horizontal="left" vertical="center" indent="5"/>
    </xf>
    <xf numFmtId="0" fontId="1" fillId="0" borderId="0" applyNumberFormat="0" applyFont="0" applyFill="0" applyBorder="0" applyProtection="0">
      <alignment horizontal="left" vertical="center" indent="5"/>
    </xf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3" fillId="2" borderId="0" applyBorder="0" applyAlignment="0"/>
    <xf numFmtId="4" fontId="3" fillId="2" borderId="0" applyBorder="0" applyAlignment="0"/>
    <xf numFmtId="0" fontId="4" fillId="2" borderId="0" applyBorder="0">
      <alignment horizontal="right" vertical="center"/>
    </xf>
    <xf numFmtId="4" fontId="4" fillId="2" borderId="0" applyBorder="0">
      <alignment horizontal="right" vertical="center"/>
    </xf>
    <xf numFmtId="0" fontId="4" fillId="2" borderId="1">
      <alignment horizontal="right" vertical="center"/>
    </xf>
    <xf numFmtId="4" fontId="4" fillId="3" borderId="0" applyBorder="0">
      <alignment horizontal="right" vertical="center"/>
    </xf>
    <xf numFmtId="4" fontId="4" fillId="3" borderId="0" applyBorder="0">
      <alignment horizontal="right" vertical="center"/>
    </xf>
    <xf numFmtId="0" fontId="7" fillId="3" borderId="1">
      <alignment horizontal="right" vertical="center"/>
    </xf>
    <xf numFmtId="4" fontId="7" fillId="3" borderId="1">
      <alignment horizontal="right" vertical="center"/>
    </xf>
    <xf numFmtId="0" fontId="7" fillId="3" borderId="2">
      <alignment horizontal="right" vertical="center"/>
    </xf>
    <xf numFmtId="0" fontId="8" fillId="3" borderId="1">
      <alignment horizontal="right" vertical="center"/>
    </xf>
    <xf numFmtId="4" fontId="8" fillId="3" borderId="1">
      <alignment horizontal="right" vertical="center"/>
    </xf>
    <xf numFmtId="0" fontId="7" fillId="4" borderId="1">
      <alignment horizontal="right" vertical="center"/>
    </xf>
    <xf numFmtId="4" fontId="7" fillId="4" borderId="1">
      <alignment horizontal="right" vertical="center"/>
    </xf>
    <xf numFmtId="0" fontId="7" fillId="4" borderId="2">
      <alignment horizontal="right" vertical="center"/>
    </xf>
    <xf numFmtId="0" fontId="7" fillId="4" borderId="1">
      <alignment horizontal="right" vertical="center"/>
    </xf>
    <xf numFmtId="4" fontId="7" fillId="4" borderId="1">
      <alignment horizontal="right" vertical="center"/>
    </xf>
    <xf numFmtId="0" fontId="7" fillId="4" borderId="3">
      <alignment horizontal="right" vertical="center"/>
    </xf>
    <xf numFmtId="0" fontId="7" fillId="4" borderId="4">
      <alignment horizontal="right" vertical="center"/>
    </xf>
    <xf numFmtId="4" fontId="7" fillId="4" borderId="4">
      <alignment horizontal="right" vertical="center"/>
    </xf>
    <xf numFmtId="0" fontId="7" fillId="4" borderId="5">
      <alignment horizontal="right" vertical="center"/>
    </xf>
    <xf numFmtId="4" fontId="7" fillId="4" borderId="5">
      <alignment horizontal="right" vertical="center"/>
    </xf>
    <xf numFmtId="0" fontId="13" fillId="32" borderId="0" applyNumberFormat="0" applyBorder="0" applyAlignment="0" applyProtection="0"/>
    <xf numFmtId="4" fontId="3" fillId="0" borderId="6" applyFill="0" applyBorder="0" applyProtection="0">
      <alignment horizontal="right" vertical="center"/>
    </xf>
    <xf numFmtId="0" fontId="14" fillId="33" borderId="10" applyNumberFormat="0" applyAlignment="0" applyProtection="0"/>
    <xf numFmtId="0" fontId="15" fillId="34" borderId="11" applyNumberFormat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>
      <alignment horizontal="right"/>
    </xf>
    <xf numFmtId="0" fontId="4" fillId="4" borderId="7">
      <alignment horizontal="left" vertical="center" wrapText="1" indent="2"/>
    </xf>
    <xf numFmtId="0" fontId="4" fillId="0" borderId="7">
      <alignment horizontal="left" vertical="center" wrapText="1" indent="2"/>
    </xf>
    <xf numFmtId="0" fontId="4" fillId="3" borderId="4">
      <alignment horizontal="left" vertical="center"/>
    </xf>
    <xf numFmtId="0" fontId="7" fillId="0" borderId="8">
      <alignment horizontal="left" vertical="top" wrapText="1"/>
    </xf>
    <xf numFmtId="0" fontId="2" fillId="0" borderId="9"/>
    <xf numFmtId="0" fontId="16" fillId="0" borderId="0" applyNumberFormat="0" applyFill="0" applyBorder="0" applyAlignment="0" applyProtection="0"/>
    <xf numFmtId="0" fontId="17" fillId="35" borderId="0" applyNumberFormat="0" applyBorder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36" borderId="10" applyNumberFormat="0" applyAlignment="0" applyProtection="0"/>
    <xf numFmtId="4" fontId="4" fillId="0" borderId="0" applyBorder="0">
      <alignment horizontal="right" vertical="center"/>
    </xf>
    <xf numFmtId="0" fontId="4" fillId="0" borderId="1">
      <alignment horizontal="right" vertical="center"/>
    </xf>
    <xf numFmtId="4" fontId="4" fillId="0" borderId="1">
      <alignment horizontal="right" vertical="center"/>
    </xf>
    <xf numFmtId="0" fontId="4" fillId="0" borderId="2">
      <alignment horizontal="right" vertical="center"/>
    </xf>
    <xf numFmtId="1" fontId="9" fillId="3" borderId="0" applyBorder="0">
      <alignment horizontal="right" vertical="center"/>
    </xf>
    <xf numFmtId="0" fontId="2" fillId="5" borderId="1"/>
    <xf numFmtId="0" fontId="23" fillId="0" borderId="15" applyNumberFormat="0" applyFill="0" applyAlignment="0" applyProtection="0"/>
    <xf numFmtId="0" fontId="24" fillId="37" borderId="0" applyNumberFormat="0" applyBorder="0" applyAlignment="0" applyProtection="0"/>
    <xf numFmtId="0" fontId="11" fillId="0" borderId="0" applyNumberFormat="0" applyFont="0" applyFill="0" applyBorder="0" applyProtection="0">
      <alignment vertical="center"/>
    </xf>
    <xf numFmtId="0" fontId="11" fillId="0" borderId="0"/>
    <xf numFmtId="0" fontId="11" fillId="0" borderId="0" applyNumberFormat="0" applyFont="0" applyFill="0" applyBorder="0" applyProtection="0">
      <alignment vertical="center"/>
    </xf>
    <xf numFmtId="0" fontId="11" fillId="0" borderId="0"/>
    <xf numFmtId="0" fontId="11" fillId="0" borderId="0" applyNumberFormat="0" applyFont="0" applyFill="0" applyBorder="0" applyProtection="0">
      <alignment vertical="center"/>
    </xf>
    <xf numFmtId="0" fontId="1" fillId="0" borderId="0"/>
    <xf numFmtId="0" fontId="2" fillId="0" borderId="0"/>
    <xf numFmtId="0" fontId="1" fillId="0" borderId="0"/>
    <xf numFmtId="4" fontId="4" fillId="0" borderId="1" applyFill="0" applyBorder="0" applyProtection="0">
      <alignment horizontal="right" vertical="center"/>
    </xf>
    <xf numFmtId="4" fontId="4" fillId="0" borderId="0" applyFill="0" applyBorder="0" applyProtection="0">
      <alignment horizontal="right" vertical="center"/>
    </xf>
    <xf numFmtId="0" fontId="3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2" fillId="6" borderId="0" applyNumberFormat="0" applyFont="0" applyBorder="0" applyAlignment="0" applyProtection="0"/>
    <xf numFmtId="4" fontId="2" fillId="6" borderId="0" applyNumberFormat="0" applyFont="0" applyBorder="0" applyAlignment="0" applyProtection="0"/>
    <xf numFmtId="4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4" fontId="2" fillId="0" borderId="0"/>
    <xf numFmtId="0" fontId="5" fillId="0" borderId="0"/>
    <xf numFmtId="0" fontId="11" fillId="38" borderId="16" applyNumberFormat="0" applyFont="0" applyAlignment="0" applyProtection="0"/>
    <xf numFmtId="0" fontId="11" fillId="38" borderId="16" applyNumberFormat="0" applyFont="0" applyAlignment="0" applyProtection="0"/>
    <xf numFmtId="0" fontId="11" fillId="38" borderId="16" applyNumberFormat="0" applyFont="0" applyAlignment="0" applyProtection="0"/>
    <xf numFmtId="165" fontId="30" fillId="0" borderId="0" applyFill="0" applyBorder="0" applyProtection="0">
      <alignment horizontal="right"/>
    </xf>
    <xf numFmtId="0" fontId="25" fillId="33" borderId="17" applyNumberFormat="0" applyAlignment="0" applyProtection="0"/>
    <xf numFmtId="164" fontId="4" fillId="7" borderId="1" applyNumberFormat="0" applyFont="0" applyBorder="0" applyAlignment="0" applyProtection="0">
      <alignment horizontal="right" vertical="center"/>
    </xf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6" borderId="1"/>
    <xf numFmtId="4" fontId="4" fillId="6" borderId="1"/>
    <xf numFmtId="0" fontId="4" fillId="6" borderId="2"/>
    <xf numFmtId="0" fontId="2" fillId="0" borderId="0"/>
    <xf numFmtId="0" fontId="1" fillId="0" borderId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</cellStyleXfs>
  <cellXfs count="215">
    <xf numFmtId="0" fontId="0" fillId="0" borderId="0" xfId="0"/>
    <xf numFmtId="0" fontId="29" fillId="0" borderId="0" xfId="0" applyFont="1"/>
    <xf numFmtId="0" fontId="30" fillId="0" borderId="0" xfId="0" applyFont="1"/>
    <xf numFmtId="0" fontId="29" fillId="40" borderId="40" xfId="0" applyFont="1" applyFill="1" applyBorder="1" applyAlignment="1">
      <alignment horizontal="left"/>
    </xf>
    <xf numFmtId="166" fontId="30" fillId="40" borderId="41" xfId="127" applyNumberFormat="1" applyFont="1" applyFill="1" applyBorder="1">
      <alignment horizontal="right"/>
    </xf>
    <xf numFmtId="166" fontId="30" fillId="40" borderId="42" xfId="127" applyNumberFormat="1" applyFont="1" applyFill="1" applyBorder="1">
      <alignment horizontal="right"/>
    </xf>
    <xf numFmtId="0" fontId="29" fillId="0" borderId="27" xfId="0" applyFont="1" applyBorder="1" applyAlignment="1">
      <alignment horizontal="left"/>
    </xf>
    <xf numFmtId="166" fontId="30" fillId="0" borderId="33" xfId="127" applyNumberFormat="1" applyFont="1" applyBorder="1">
      <alignment horizontal="right"/>
    </xf>
    <xf numFmtId="166" fontId="30" fillId="0" borderId="37" xfId="127" applyNumberFormat="1" applyFont="1" applyBorder="1">
      <alignment horizontal="right"/>
    </xf>
    <xf numFmtId="0" fontId="29" fillId="0" borderId="19" xfId="0" applyFont="1" applyBorder="1" applyAlignment="1">
      <alignment horizontal="left"/>
    </xf>
    <xf numFmtId="166" fontId="30" fillId="0" borderId="31" xfId="127" applyNumberFormat="1" applyFont="1" applyBorder="1">
      <alignment horizontal="right"/>
    </xf>
    <xf numFmtId="166" fontId="30" fillId="0" borderId="22" xfId="127" applyNumberFormat="1" applyFont="1" applyBorder="1">
      <alignment horizontal="right"/>
    </xf>
    <xf numFmtId="0" fontId="29" fillId="0" borderId="23" xfId="0" applyFont="1" applyBorder="1" applyAlignment="1">
      <alignment horizontal="left"/>
    </xf>
    <xf numFmtId="166" fontId="30" fillId="0" borderId="32" xfId="127" applyNumberFormat="1" applyFont="1" applyBorder="1">
      <alignment horizontal="right"/>
    </xf>
    <xf numFmtId="166" fontId="30" fillId="0" borderId="20" xfId="127" applyNumberFormat="1" applyFont="1" applyBorder="1">
      <alignment horizontal="right"/>
    </xf>
    <xf numFmtId="0" fontId="29" fillId="0" borderId="0" xfId="0" applyFont="1" applyBorder="1" applyAlignment="1">
      <alignment horizontal="left"/>
    </xf>
    <xf numFmtId="166" fontId="30" fillId="0" borderId="0" xfId="127" applyNumberFormat="1" applyFont="1" applyBorder="1">
      <alignment horizontal="right"/>
    </xf>
    <xf numFmtId="0" fontId="32" fillId="0" borderId="0" xfId="0" applyFont="1"/>
    <xf numFmtId="0" fontId="29" fillId="39" borderId="26" xfId="0" applyFont="1" applyFill="1" applyBorder="1" applyAlignment="1">
      <alignment horizontal="center" wrapText="1"/>
    </xf>
    <xf numFmtId="166" fontId="30" fillId="0" borderId="28" xfId="127" applyNumberFormat="1" applyFont="1" applyBorder="1">
      <alignment horizontal="right"/>
    </xf>
    <xf numFmtId="166" fontId="30" fillId="0" borderId="27" xfId="127" applyNumberFormat="1" applyFont="1" applyBorder="1">
      <alignment horizontal="right"/>
    </xf>
    <xf numFmtId="166" fontId="30" fillId="0" borderId="0" xfId="0" applyNumberFormat="1" applyFont="1"/>
    <xf numFmtId="166" fontId="30" fillId="0" borderId="29" xfId="127" applyNumberFormat="1" applyFont="1" applyBorder="1">
      <alignment horizontal="right"/>
    </xf>
    <xf numFmtId="166" fontId="30" fillId="0" borderId="19" xfId="127" applyNumberFormat="1" applyFont="1" applyBorder="1">
      <alignment horizontal="right"/>
    </xf>
    <xf numFmtId="0" fontId="29" fillId="0" borderId="51" xfId="0" applyFont="1" applyBorder="1" applyAlignment="1">
      <alignment horizontal="left"/>
    </xf>
    <xf numFmtId="166" fontId="30" fillId="0" borderId="25" xfId="127" applyNumberFormat="1" applyFont="1" applyBorder="1">
      <alignment horizontal="right"/>
    </xf>
    <xf numFmtId="166" fontId="30" fillId="0" borderId="23" xfId="127" applyNumberFormat="1" applyFont="1" applyBorder="1">
      <alignment horizontal="right"/>
    </xf>
    <xf numFmtId="0" fontId="32" fillId="0" borderId="0" xfId="0" applyNumberFormat="1" applyFont="1" applyFill="1" applyBorder="1" applyAlignment="1"/>
    <xf numFmtId="3" fontId="30" fillId="0" borderId="0" xfId="0" applyNumberFormat="1" applyFont="1"/>
    <xf numFmtId="0" fontId="29" fillId="39" borderId="20" xfId="0" applyFont="1" applyFill="1" applyBorder="1" applyAlignment="1">
      <alignment horizontal="center"/>
    </xf>
    <xf numFmtId="0" fontId="29" fillId="39" borderId="20" xfId="0" applyFont="1" applyFill="1" applyBorder="1" applyAlignment="1">
      <alignment horizontal="center" wrapText="1"/>
    </xf>
    <xf numFmtId="166" fontId="30" fillId="0" borderId="37" xfId="127" applyNumberFormat="1" applyFont="1" applyBorder="1" applyAlignment="1">
      <alignment horizontal="center"/>
    </xf>
    <xf numFmtId="166" fontId="30" fillId="0" borderId="20" xfId="127" applyNumberFormat="1" applyFont="1" applyBorder="1" applyAlignment="1">
      <alignment horizontal="center"/>
    </xf>
    <xf numFmtId="0" fontId="32" fillId="0" borderId="0" xfId="0" applyFont="1" applyAlignment="1"/>
    <xf numFmtId="0" fontId="33" fillId="0" borderId="0" xfId="0" applyFont="1" applyAlignment="1"/>
    <xf numFmtId="165" fontId="30" fillId="0" borderId="0" xfId="127" applyFont="1">
      <alignment horizontal="right"/>
    </xf>
    <xf numFmtId="3" fontId="30" fillId="0" borderId="0" xfId="127" applyNumberFormat="1" applyFont="1">
      <alignment horizontal="right"/>
    </xf>
    <xf numFmtId="0" fontId="30" fillId="0" borderId="0" xfId="0" applyFont="1" applyAlignment="1">
      <alignment horizontal="center" wrapText="1"/>
    </xf>
    <xf numFmtId="49" fontId="29" fillId="39" borderId="31" xfId="80" applyNumberFormat="1" applyFont="1" applyFill="1" applyBorder="1" applyAlignment="1">
      <alignment horizontal="center"/>
    </xf>
    <xf numFmtId="49" fontId="34" fillId="39" borderId="44" xfId="80" applyNumberFormat="1" applyFont="1" applyFill="1" applyBorder="1" applyAlignment="1">
      <alignment horizontal="center"/>
    </xf>
    <xf numFmtId="0" fontId="34" fillId="39" borderId="24" xfId="0" applyFont="1" applyFill="1" applyBorder="1" applyAlignment="1">
      <alignment horizontal="center"/>
    </xf>
    <xf numFmtId="0" fontId="29" fillId="39" borderId="21" xfId="0" applyFont="1" applyFill="1" applyBorder="1" applyAlignment="1">
      <alignment horizontal="center"/>
    </xf>
    <xf numFmtId="0" fontId="34" fillId="39" borderId="21" xfId="0" applyFont="1" applyFill="1" applyBorder="1" applyAlignment="1">
      <alignment horizontal="center"/>
    </xf>
    <xf numFmtId="0" fontId="29" fillId="40" borderId="38" xfId="0" applyFont="1" applyFill="1" applyBorder="1" applyAlignment="1">
      <alignment horizontal="left"/>
    </xf>
    <xf numFmtId="166" fontId="30" fillId="40" borderId="39" xfId="127" applyNumberFormat="1" applyFont="1" applyFill="1" applyBorder="1">
      <alignment horizontal="right"/>
    </xf>
    <xf numFmtId="166" fontId="30" fillId="40" borderId="43" xfId="127" applyNumberFormat="1" applyFont="1" applyFill="1" applyBorder="1">
      <alignment horizontal="right"/>
    </xf>
    <xf numFmtId="165" fontId="30" fillId="40" borderId="43" xfId="127" applyNumberFormat="1" applyFont="1" applyFill="1" applyBorder="1" applyAlignment="1">
      <alignment horizontal="center"/>
    </xf>
    <xf numFmtId="168" fontId="29" fillId="40" borderId="38" xfId="130" applyNumberFormat="1" applyFont="1" applyFill="1" applyBorder="1" applyAlignment="1">
      <alignment horizontal="right"/>
    </xf>
    <xf numFmtId="167" fontId="30" fillId="0" borderId="0" xfId="127" applyNumberFormat="1" applyFont="1">
      <alignment horizontal="right"/>
    </xf>
    <xf numFmtId="1" fontId="30" fillId="0" borderId="0" xfId="0" applyNumberFormat="1" applyFont="1"/>
    <xf numFmtId="165" fontId="30" fillId="0" borderId="37" xfId="127" applyNumberFormat="1" applyFont="1" applyBorder="1" applyAlignment="1">
      <alignment horizontal="center"/>
    </xf>
    <xf numFmtId="0" fontId="30" fillId="0" borderId="19" xfId="0" applyFont="1" applyBorder="1" applyAlignment="1">
      <alignment vertical="top"/>
    </xf>
    <xf numFmtId="168" fontId="30" fillId="0" borderId="22" xfId="132" applyNumberFormat="1" applyFont="1" applyBorder="1"/>
    <xf numFmtId="165" fontId="30" fillId="0" borderId="22" xfId="127" applyNumberFormat="1" applyFont="1" applyBorder="1" applyAlignment="1">
      <alignment horizontal="center"/>
    </xf>
    <xf numFmtId="1" fontId="30" fillId="0" borderId="0" xfId="0" applyNumberFormat="1" applyFont="1" applyFill="1" applyBorder="1" applyAlignment="1">
      <alignment horizontal="left"/>
    </xf>
    <xf numFmtId="1" fontId="30" fillId="0" borderId="0" xfId="0" applyNumberFormat="1" applyFont="1" applyFill="1" applyBorder="1"/>
    <xf numFmtId="0" fontId="30" fillId="0" borderId="0" xfId="0" applyFont="1" applyFill="1"/>
    <xf numFmtId="0" fontId="32" fillId="0" borderId="19" xfId="0" applyFont="1" applyBorder="1" applyAlignment="1">
      <alignment vertical="top"/>
    </xf>
    <xf numFmtId="0" fontId="32" fillId="0" borderId="19" xfId="0" applyFont="1" applyBorder="1"/>
    <xf numFmtId="0" fontId="29" fillId="0" borderId="24" xfId="0" applyFont="1" applyBorder="1" applyAlignment="1">
      <alignment horizontal="left"/>
    </xf>
    <xf numFmtId="166" fontId="30" fillId="0" borderId="34" xfId="127" applyNumberFormat="1" applyFont="1" applyBorder="1">
      <alignment horizontal="right"/>
    </xf>
    <xf numFmtId="166" fontId="30" fillId="0" borderId="21" xfId="127" applyNumberFormat="1" applyFont="1" applyBorder="1">
      <alignment horizontal="right"/>
    </xf>
    <xf numFmtId="165" fontId="30" fillId="0" borderId="21" xfId="127" applyNumberFormat="1" applyFont="1" applyBorder="1" applyAlignment="1">
      <alignment horizontal="center"/>
    </xf>
    <xf numFmtId="0" fontId="30" fillId="0" borderId="24" xfId="0" applyFont="1" applyBorder="1" applyAlignment="1">
      <alignment vertical="top"/>
    </xf>
    <xf numFmtId="168" fontId="30" fillId="0" borderId="21" xfId="132" applyNumberFormat="1" applyFont="1" applyBorder="1"/>
    <xf numFmtId="165" fontId="30" fillId="0" borderId="20" xfId="127" applyNumberFormat="1" applyFont="1" applyBorder="1" applyAlignment="1">
      <alignment horizontal="center"/>
    </xf>
    <xf numFmtId="0" fontId="30" fillId="0" borderId="23" xfId="0" applyFont="1" applyBorder="1" applyAlignment="1">
      <alignment vertical="top"/>
    </xf>
    <xf numFmtId="168" fontId="30" fillId="0" borderId="20" xfId="132" applyNumberFormat="1" applyFont="1" applyBorder="1"/>
    <xf numFmtId="0" fontId="29" fillId="39" borderId="30" xfId="0" applyFont="1" applyFill="1" applyBorder="1" applyAlignment="1">
      <alignment horizontal="left"/>
    </xf>
    <xf numFmtId="0" fontId="29" fillId="39" borderId="24" xfId="0" applyFont="1" applyFill="1" applyBorder="1" applyAlignment="1">
      <alignment horizontal="left"/>
    </xf>
    <xf numFmtId="0" fontId="29" fillId="39" borderId="34" xfId="0" applyFont="1" applyFill="1" applyBorder="1" applyAlignment="1">
      <alignment horizontal="center" wrapText="1"/>
    </xf>
    <xf numFmtId="0" fontId="29" fillId="40" borderId="38" xfId="110" applyFont="1" applyFill="1" applyBorder="1" applyAlignment="1">
      <alignment horizontal="left" vertical="center" wrapText="1"/>
    </xf>
    <xf numFmtId="167" fontId="30" fillId="40" borderId="42" xfId="127" applyNumberFormat="1" applyFont="1" applyFill="1" applyBorder="1">
      <alignment horizontal="right"/>
    </xf>
    <xf numFmtId="0" fontId="29" fillId="0" borderId="27" xfId="110" applyFont="1" applyBorder="1" applyAlignment="1">
      <alignment horizontal="left" vertical="center" wrapText="1"/>
    </xf>
    <xf numFmtId="167" fontId="30" fillId="0" borderId="37" xfId="127" applyNumberFormat="1" applyFont="1" applyBorder="1">
      <alignment horizontal="right"/>
    </xf>
    <xf numFmtId="167" fontId="30" fillId="0" borderId="22" xfId="127" applyNumberFormat="1" applyFont="1" applyBorder="1">
      <alignment horizontal="right"/>
    </xf>
    <xf numFmtId="167" fontId="30" fillId="0" borderId="35" xfId="127" applyNumberFormat="1" applyFont="1" applyBorder="1">
      <alignment horizontal="right"/>
    </xf>
    <xf numFmtId="167" fontId="30" fillId="0" borderId="21" xfId="127" applyNumberFormat="1" applyFont="1" applyBorder="1">
      <alignment horizontal="right"/>
    </xf>
    <xf numFmtId="0" fontId="29" fillId="0" borderId="23" xfId="0" applyFont="1" applyBorder="1" applyAlignment="1">
      <alignment horizontal="left" wrapText="1"/>
    </xf>
    <xf numFmtId="167" fontId="30" fillId="0" borderId="20" xfId="127" applyNumberFormat="1" applyFont="1" applyBorder="1">
      <alignment horizontal="right"/>
    </xf>
    <xf numFmtId="0" fontId="29" fillId="39" borderId="36" xfId="0" applyFont="1" applyFill="1" applyBorder="1" applyAlignment="1">
      <alignment horizontal="left"/>
    </xf>
    <xf numFmtId="0" fontId="34" fillId="39" borderId="24" xfId="0" applyFont="1" applyFill="1" applyBorder="1" applyAlignment="1">
      <alignment horizontal="left"/>
    </xf>
    <xf numFmtId="1" fontId="34" fillId="39" borderId="31" xfId="0" applyNumberFormat="1" applyFont="1" applyFill="1" applyBorder="1" applyAlignment="1">
      <alignment horizontal="center"/>
    </xf>
    <xf numFmtId="1" fontId="34" fillId="39" borderId="22" xfId="0" applyNumberFormat="1" applyFont="1" applyFill="1" applyBorder="1" applyAlignment="1">
      <alignment horizontal="center"/>
    </xf>
    <xf numFmtId="168" fontId="34" fillId="39" borderId="22" xfId="0" applyNumberFormat="1" applyFont="1" applyFill="1" applyBorder="1" applyAlignment="1">
      <alignment horizontal="center"/>
    </xf>
    <xf numFmtId="0" fontId="34" fillId="39" borderId="0" xfId="0" applyFont="1" applyFill="1" applyBorder="1" applyAlignment="1">
      <alignment horizontal="left"/>
    </xf>
    <xf numFmtId="168" fontId="34" fillId="39" borderId="20" xfId="0" applyNumberFormat="1" applyFont="1" applyFill="1" applyBorder="1" applyAlignment="1">
      <alignment horizontal="center"/>
    </xf>
    <xf numFmtId="170" fontId="30" fillId="40" borderId="41" xfId="127" applyNumberFormat="1" applyFont="1" applyFill="1" applyBorder="1">
      <alignment horizontal="right"/>
    </xf>
    <xf numFmtId="170" fontId="30" fillId="40" borderId="42" xfId="127" applyNumberFormat="1" applyFont="1" applyFill="1" applyBorder="1">
      <alignment horizontal="right"/>
    </xf>
    <xf numFmtId="168" fontId="30" fillId="40" borderId="42" xfId="127" applyNumberFormat="1" applyFont="1" applyFill="1" applyBorder="1">
      <alignment horizontal="right"/>
    </xf>
    <xf numFmtId="170" fontId="30" fillId="0" borderId="33" xfId="127" applyNumberFormat="1" applyFont="1" applyBorder="1">
      <alignment horizontal="right"/>
    </xf>
    <xf numFmtId="170" fontId="30" fillId="0" borderId="37" xfId="127" applyNumberFormat="1" applyFont="1" applyBorder="1">
      <alignment horizontal="right"/>
    </xf>
    <xf numFmtId="168" fontId="30" fillId="0" borderId="37" xfId="127" applyNumberFormat="1" applyFont="1" applyBorder="1">
      <alignment horizontal="right"/>
    </xf>
    <xf numFmtId="170" fontId="30" fillId="0" borderId="31" xfId="127" applyNumberFormat="1" applyFont="1" applyBorder="1">
      <alignment horizontal="right"/>
    </xf>
    <xf numFmtId="170" fontId="30" fillId="0" borderId="22" xfId="127" applyNumberFormat="1" applyFont="1" applyBorder="1">
      <alignment horizontal="right"/>
    </xf>
    <xf numFmtId="168" fontId="30" fillId="0" borderId="22" xfId="127" applyNumberFormat="1" applyFont="1" applyBorder="1">
      <alignment horizontal="right"/>
    </xf>
    <xf numFmtId="1" fontId="29" fillId="0" borderId="19" xfId="0" applyNumberFormat="1" applyFont="1" applyBorder="1" applyAlignment="1">
      <alignment horizontal="left"/>
    </xf>
    <xf numFmtId="170" fontId="30" fillId="0" borderId="34" xfId="127" applyNumberFormat="1" applyFont="1" applyBorder="1">
      <alignment horizontal="right"/>
    </xf>
    <xf numFmtId="170" fontId="30" fillId="0" borderId="21" xfId="127" applyNumberFormat="1" applyFont="1" applyBorder="1">
      <alignment horizontal="right"/>
    </xf>
    <xf numFmtId="168" fontId="30" fillId="0" borderId="21" xfId="127" applyNumberFormat="1" applyFont="1" applyBorder="1">
      <alignment horizontal="right"/>
    </xf>
    <xf numFmtId="170" fontId="30" fillId="0" borderId="32" xfId="127" applyNumberFormat="1" applyFont="1" applyBorder="1">
      <alignment horizontal="right"/>
    </xf>
    <xf numFmtId="170" fontId="30" fillId="0" borderId="20" xfId="127" applyNumberFormat="1" applyFont="1" applyBorder="1">
      <alignment horizontal="right"/>
    </xf>
    <xf numFmtId="168" fontId="30" fillId="0" borderId="20" xfId="127" applyNumberFormat="1" applyFont="1" applyBorder="1">
      <alignment horizontal="right"/>
    </xf>
    <xf numFmtId="0" fontId="30" fillId="0" borderId="0" xfId="0" applyFont="1" applyBorder="1"/>
    <xf numFmtId="0" fontId="29" fillId="39" borderId="29" xfId="0" applyFont="1" applyFill="1" applyBorder="1" applyAlignment="1">
      <alignment horizontal="center" vertical="center"/>
    </xf>
    <xf numFmtId="0" fontId="29" fillId="39" borderId="19" xfId="0" applyFont="1" applyFill="1" applyBorder="1" applyAlignment="1"/>
    <xf numFmtId="0" fontId="29" fillId="39" borderId="32" xfId="0" applyFont="1" applyFill="1" applyBorder="1" applyAlignment="1">
      <alignment horizontal="center" vertical="center"/>
    </xf>
    <xf numFmtId="166" fontId="30" fillId="40" borderId="35" xfId="127" applyNumberFormat="1" applyFont="1" applyFill="1" applyBorder="1">
      <alignment horizontal="right"/>
    </xf>
    <xf numFmtId="166" fontId="30" fillId="40" borderId="48" xfId="127" applyNumberFormat="1" applyFont="1" applyFill="1" applyBorder="1">
      <alignment horizontal="right"/>
    </xf>
    <xf numFmtId="166" fontId="30" fillId="40" borderId="40" xfId="127" applyNumberFormat="1" applyFont="1" applyFill="1" applyBorder="1">
      <alignment horizontal="right"/>
    </xf>
    <xf numFmtId="166" fontId="30" fillId="41" borderId="0" xfId="127" applyNumberFormat="1" applyFont="1" applyFill="1" applyBorder="1">
      <alignment horizontal="right"/>
    </xf>
    <xf numFmtId="165" fontId="30" fillId="0" borderId="49" xfId="127" applyNumberFormat="1" applyFont="1" applyFill="1" applyBorder="1">
      <alignment horizontal="right"/>
    </xf>
    <xf numFmtId="165" fontId="30" fillId="0" borderId="37" xfId="127" applyNumberFormat="1" applyFont="1" applyBorder="1">
      <alignment horizontal="right"/>
    </xf>
    <xf numFmtId="165" fontId="30" fillId="0" borderId="44" xfId="127" applyNumberFormat="1" applyFont="1" applyFill="1" applyBorder="1">
      <alignment horizontal="right"/>
    </xf>
    <xf numFmtId="165" fontId="30" fillId="0" borderId="35" xfId="127" applyNumberFormat="1" applyFont="1" applyBorder="1">
      <alignment horizontal="right"/>
    </xf>
    <xf numFmtId="165" fontId="30" fillId="0" borderId="50" xfId="127" applyNumberFormat="1" applyFont="1" applyFill="1" applyBorder="1">
      <alignment horizontal="right"/>
    </xf>
    <xf numFmtId="165" fontId="30" fillId="0" borderId="20" xfId="127" applyNumberFormat="1" applyFont="1" applyBorder="1">
      <alignment horizontal="right"/>
    </xf>
    <xf numFmtId="0" fontId="30" fillId="41" borderId="0" xfId="0" applyFont="1" applyFill="1" applyBorder="1"/>
    <xf numFmtId="0" fontId="29" fillId="39" borderId="44" xfId="0" applyFont="1" applyFill="1" applyBorder="1" applyAlignment="1">
      <alignment horizontal="center"/>
    </xf>
    <xf numFmtId="165" fontId="30" fillId="40" borderId="43" xfId="127" applyNumberFormat="1" applyFont="1" applyFill="1" applyBorder="1">
      <alignment horizontal="right"/>
    </xf>
    <xf numFmtId="165" fontId="30" fillId="40" borderId="42" xfId="127" applyFont="1" applyFill="1" applyBorder="1">
      <alignment horizontal="right"/>
    </xf>
    <xf numFmtId="169" fontId="30" fillId="0" borderId="0" xfId="0" applyNumberFormat="1" applyFont="1"/>
    <xf numFmtId="165" fontId="30" fillId="0" borderId="37" xfId="127" applyFont="1" applyBorder="1">
      <alignment horizontal="right"/>
    </xf>
    <xf numFmtId="165" fontId="30" fillId="0" borderId="22" xfId="127" applyNumberFormat="1" applyFont="1" applyBorder="1">
      <alignment horizontal="right"/>
    </xf>
    <xf numFmtId="165" fontId="30" fillId="0" borderId="22" xfId="127" applyFont="1" applyBorder="1">
      <alignment horizontal="right"/>
    </xf>
    <xf numFmtId="165" fontId="30" fillId="0" borderId="21" xfId="127" applyFont="1" applyBorder="1">
      <alignment horizontal="right"/>
    </xf>
    <xf numFmtId="165" fontId="30" fillId="0" borderId="20" xfId="127" applyFont="1" applyBorder="1">
      <alignment horizontal="right"/>
    </xf>
    <xf numFmtId="0" fontId="31" fillId="0" borderId="0" xfId="0" applyFont="1"/>
    <xf numFmtId="0" fontId="29" fillId="39" borderId="32" xfId="0" applyFont="1" applyFill="1" applyBorder="1" applyAlignment="1"/>
    <xf numFmtId="0" fontId="29" fillId="39" borderId="20" xfId="0" applyFont="1" applyFill="1" applyBorder="1" applyAlignment="1"/>
    <xf numFmtId="169" fontId="30" fillId="40" borderId="43" xfId="127" applyNumberFormat="1" applyFont="1" applyFill="1" applyBorder="1">
      <alignment horizontal="right"/>
    </xf>
    <xf numFmtId="169" fontId="30" fillId="0" borderId="37" xfId="127" applyNumberFormat="1" applyFont="1" applyBorder="1">
      <alignment horizontal="right"/>
    </xf>
    <xf numFmtId="169" fontId="30" fillId="0" borderId="35" xfId="127" applyNumberFormat="1" applyFont="1" applyBorder="1">
      <alignment horizontal="right"/>
    </xf>
    <xf numFmtId="169" fontId="30" fillId="0" borderId="50" xfId="127" applyNumberFormat="1" applyFont="1" applyBorder="1">
      <alignment horizontal="right"/>
    </xf>
    <xf numFmtId="169" fontId="30" fillId="0" borderId="20" xfId="127" applyNumberFormat="1" applyFont="1" applyBorder="1">
      <alignment horizontal="right"/>
    </xf>
    <xf numFmtId="0" fontId="29" fillId="39" borderId="27" xfId="0" applyFont="1" applyFill="1" applyBorder="1" applyAlignment="1">
      <alignment horizontal="center"/>
    </xf>
    <xf numFmtId="168" fontId="30" fillId="40" borderId="43" xfId="127" applyNumberFormat="1" applyFont="1" applyFill="1" applyBorder="1">
      <alignment horizontal="right"/>
    </xf>
    <xf numFmtId="168" fontId="30" fillId="40" borderId="41" xfId="0" applyNumberFormat="1" applyFont="1" applyFill="1" applyBorder="1"/>
    <xf numFmtId="168" fontId="30" fillId="0" borderId="33" xfId="0" applyNumberFormat="1" applyFont="1" applyBorder="1"/>
    <xf numFmtId="168" fontId="30" fillId="0" borderId="31" xfId="0" applyNumberFormat="1" applyFont="1" applyBorder="1"/>
    <xf numFmtId="168" fontId="30" fillId="0" borderId="34" xfId="0" applyNumberFormat="1" applyFont="1" applyBorder="1"/>
    <xf numFmtId="168" fontId="30" fillId="0" borderId="32" xfId="0" applyNumberFormat="1" applyFont="1" applyBorder="1"/>
    <xf numFmtId="0" fontId="29" fillId="39" borderId="41" xfId="0" applyFont="1" applyFill="1" applyBorder="1" applyAlignment="1">
      <alignment horizontal="center"/>
    </xf>
    <xf numFmtId="0" fontId="29" fillId="0" borderId="27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24" xfId="0" applyFont="1" applyBorder="1" applyAlignment="1">
      <alignment horizontal="left" vertical="top"/>
    </xf>
    <xf numFmtId="0" fontId="29" fillId="0" borderId="23" xfId="0" applyFont="1" applyBorder="1" applyAlignment="1">
      <alignment horizontal="left" vertical="top"/>
    </xf>
    <xf numFmtId="166" fontId="30" fillId="0" borderId="57" xfId="127" applyNumberFormat="1" applyFont="1" applyBorder="1">
      <alignment horizontal="right"/>
    </xf>
    <xf numFmtId="170" fontId="30" fillId="0" borderId="40" xfId="127" applyNumberFormat="1" applyFont="1" applyBorder="1">
      <alignment horizontal="right"/>
    </xf>
    <xf numFmtId="0" fontId="30" fillId="41" borderId="0" xfId="0" applyFont="1" applyFill="1" applyAlignment="1">
      <alignment horizontal="left"/>
    </xf>
    <xf numFmtId="0" fontId="29" fillId="41" borderId="0" xfId="0" applyFont="1" applyFill="1" applyBorder="1" applyAlignment="1">
      <alignment horizontal="left"/>
    </xf>
    <xf numFmtId="166" fontId="30" fillId="41" borderId="54" xfId="127" applyNumberFormat="1" applyFont="1" applyFill="1" applyBorder="1">
      <alignment horizontal="right"/>
    </xf>
    <xf numFmtId="166" fontId="30" fillId="41" borderId="35" xfId="127" applyNumberFormat="1" applyFont="1" applyFill="1" applyBorder="1">
      <alignment horizontal="right"/>
    </xf>
    <xf numFmtId="168" fontId="29" fillId="41" borderId="0" xfId="130" applyNumberFormat="1" applyFont="1" applyFill="1" applyBorder="1" applyAlignment="1">
      <alignment horizontal="right"/>
    </xf>
    <xf numFmtId="170" fontId="30" fillId="41" borderId="54" xfId="127" applyNumberFormat="1" applyFont="1" applyFill="1" applyBorder="1">
      <alignment horizontal="right"/>
    </xf>
    <xf numFmtId="170" fontId="30" fillId="41" borderId="35" xfId="127" applyNumberFormat="1" applyFont="1" applyFill="1" applyBorder="1">
      <alignment horizontal="right"/>
    </xf>
    <xf numFmtId="168" fontId="30" fillId="41" borderId="35" xfId="127" applyNumberFormat="1" applyFont="1" applyFill="1" applyBorder="1">
      <alignment horizontal="right"/>
    </xf>
    <xf numFmtId="166" fontId="30" fillId="41" borderId="58" xfId="127" applyNumberFormat="1" applyFont="1" applyFill="1" applyBorder="1">
      <alignment horizontal="right"/>
    </xf>
    <xf numFmtId="165" fontId="30" fillId="41" borderId="35" xfId="127" applyFont="1" applyFill="1" applyBorder="1">
      <alignment horizontal="right"/>
    </xf>
    <xf numFmtId="0" fontId="30" fillId="0" borderId="0" xfId="0" applyFont="1" applyAlignment="1">
      <alignment horizontal="left"/>
    </xf>
    <xf numFmtId="168" fontId="30" fillId="41" borderId="54" xfId="0" applyNumberFormat="1" applyFont="1" applyFill="1" applyBorder="1"/>
    <xf numFmtId="0" fontId="29" fillId="39" borderId="22" xfId="0" applyFont="1" applyFill="1" applyBorder="1" applyAlignment="1">
      <alignment horizontal="center" wrapText="1"/>
    </xf>
    <xf numFmtId="0" fontId="29" fillId="39" borderId="22" xfId="0" applyFont="1" applyFill="1" applyBorder="1" applyAlignment="1">
      <alignment horizontal="center" vertical="center" wrapText="1"/>
    </xf>
    <xf numFmtId="0" fontId="29" fillId="39" borderId="30" xfId="0" applyFont="1" applyFill="1" applyBorder="1" applyAlignment="1">
      <alignment horizontal="center"/>
    </xf>
    <xf numFmtId="0" fontId="29" fillId="39" borderId="34" xfId="0" applyFont="1" applyFill="1" applyBorder="1" applyAlignment="1">
      <alignment horizontal="center"/>
    </xf>
    <xf numFmtId="0" fontId="29" fillId="39" borderId="24" xfId="0" applyFont="1" applyFill="1" applyBorder="1" applyAlignment="1">
      <alignment horizontal="center"/>
    </xf>
    <xf numFmtId="0" fontId="29" fillId="39" borderId="36" xfId="0" applyFont="1" applyFill="1" applyBorder="1" applyAlignment="1">
      <alignment horizontal="center"/>
    </xf>
    <xf numFmtId="0" fontId="29" fillId="39" borderId="47" xfId="0" applyFont="1" applyFill="1" applyBorder="1" applyAlignment="1">
      <alignment horizontal="center"/>
    </xf>
    <xf numFmtId="0" fontId="29" fillId="39" borderId="32" xfId="0" applyFont="1" applyFill="1" applyBorder="1" applyAlignment="1">
      <alignment horizontal="center"/>
    </xf>
    <xf numFmtId="0" fontId="29" fillId="39" borderId="23" xfId="0" applyFont="1" applyFill="1" applyBorder="1" applyAlignment="1">
      <alignment horizontal="center"/>
    </xf>
    <xf numFmtId="0" fontId="29" fillId="39" borderId="31" xfId="0" applyFont="1" applyFill="1" applyBorder="1" applyAlignment="1">
      <alignment horizontal="center"/>
    </xf>
    <xf numFmtId="0" fontId="29" fillId="39" borderId="19" xfId="0" applyFont="1" applyFill="1" applyBorder="1" applyAlignment="1">
      <alignment horizontal="center"/>
    </xf>
    <xf numFmtId="0" fontId="29" fillId="39" borderId="22" xfId="0" applyFont="1" applyFill="1" applyBorder="1" applyAlignment="1">
      <alignment horizontal="center"/>
    </xf>
    <xf numFmtId="0" fontId="29" fillId="39" borderId="40" xfId="0" applyFont="1" applyFill="1" applyBorder="1" applyAlignment="1">
      <alignment horizontal="center"/>
    </xf>
    <xf numFmtId="0" fontId="29" fillId="39" borderId="30" xfId="0" applyFont="1" applyFill="1" applyBorder="1" applyAlignment="1">
      <alignment horizontal="center" wrapText="1"/>
    </xf>
    <xf numFmtId="0" fontId="29" fillId="39" borderId="45" xfId="0" applyFont="1" applyFill="1" applyBorder="1" applyAlignment="1">
      <alignment horizontal="center"/>
    </xf>
    <xf numFmtId="0" fontId="29" fillId="39" borderId="46" xfId="0" applyFont="1" applyFill="1" applyBorder="1" applyAlignment="1">
      <alignment horizontal="center"/>
    </xf>
    <xf numFmtId="0" fontId="29" fillId="39" borderId="31" xfId="0" applyFont="1" applyFill="1" applyBorder="1" applyAlignment="1">
      <alignment horizontal="center" wrapText="1"/>
    </xf>
    <xf numFmtId="0" fontId="33" fillId="41" borderId="0" xfId="0" applyFont="1" applyFill="1" applyAlignment="1"/>
    <xf numFmtId="0" fontId="32" fillId="41" borderId="0" xfId="0" applyFont="1" applyFill="1" applyAlignment="1"/>
    <xf numFmtId="0" fontId="30" fillId="41" borderId="0" xfId="0" applyFont="1" applyFill="1"/>
    <xf numFmtId="0" fontId="29" fillId="39" borderId="53" xfId="0" applyFont="1" applyFill="1" applyBorder="1" applyAlignment="1">
      <alignment horizontal="center"/>
    </xf>
    <xf numFmtId="0" fontId="29" fillId="39" borderId="30" xfId="0" applyFont="1" applyFill="1" applyBorder="1" applyAlignment="1">
      <alignment horizontal="center"/>
    </xf>
    <xf numFmtId="0" fontId="29" fillId="39" borderId="34" xfId="0" applyFont="1" applyFill="1" applyBorder="1" applyAlignment="1">
      <alignment horizontal="center"/>
    </xf>
    <xf numFmtId="0" fontId="29" fillId="39" borderId="24" xfId="0" applyFont="1" applyFill="1" applyBorder="1" applyAlignment="1">
      <alignment horizontal="center"/>
    </xf>
    <xf numFmtId="0" fontId="29" fillId="39" borderId="36" xfId="0" applyFont="1" applyFill="1" applyBorder="1" applyAlignment="1">
      <alignment horizontal="center"/>
    </xf>
    <xf numFmtId="0" fontId="29" fillId="39" borderId="0" xfId="0" applyFont="1" applyFill="1" applyBorder="1" applyAlignment="1">
      <alignment horizontal="center"/>
    </xf>
    <xf numFmtId="0" fontId="29" fillId="39" borderId="32" xfId="0" applyFont="1" applyFill="1" applyBorder="1" applyAlignment="1">
      <alignment horizontal="center" wrapText="1"/>
    </xf>
    <xf numFmtId="0" fontId="29" fillId="39" borderId="23" xfId="0" applyFont="1" applyFill="1" applyBorder="1" applyAlignment="1">
      <alignment horizontal="center" wrapText="1"/>
    </xf>
    <xf numFmtId="0" fontId="29" fillId="39" borderId="47" xfId="0" applyFont="1" applyFill="1" applyBorder="1" applyAlignment="1">
      <alignment horizontal="center"/>
    </xf>
    <xf numFmtId="49" fontId="29" fillId="39" borderId="34" xfId="80" applyNumberFormat="1" applyFont="1" applyFill="1" applyBorder="1" applyAlignment="1">
      <alignment horizontal="center"/>
    </xf>
    <xf numFmtId="49" fontId="29" fillId="39" borderId="0" xfId="80" applyNumberFormat="1" applyFont="1" applyFill="1" applyBorder="1" applyAlignment="1">
      <alignment horizontal="center"/>
    </xf>
    <xf numFmtId="0" fontId="29" fillId="39" borderId="36" xfId="0" applyFont="1" applyFill="1" applyBorder="1" applyAlignment="1">
      <alignment horizontal="center" wrapText="1"/>
    </xf>
    <xf numFmtId="0" fontId="29" fillId="39" borderId="47" xfId="0" applyFont="1" applyFill="1" applyBorder="1" applyAlignment="1">
      <alignment horizontal="center" wrapText="1"/>
    </xf>
    <xf numFmtId="1" fontId="34" fillId="39" borderId="32" xfId="0" applyNumberFormat="1" applyFont="1" applyFill="1" applyBorder="1" applyAlignment="1">
      <alignment horizontal="center"/>
    </xf>
    <xf numFmtId="1" fontId="34" fillId="39" borderId="23" xfId="0" applyNumberFormat="1" applyFont="1" applyFill="1" applyBorder="1" applyAlignment="1">
      <alignment horizontal="center"/>
    </xf>
    <xf numFmtId="0" fontId="29" fillId="39" borderId="32" xfId="0" applyFont="1" applyFill="1" applyBorder="1" applyAlignment="1">
      <alignment horizontal="center"/>
    </xf>
    <xf numFmtId="0" fontId="29" fillId="39" borderId="23" xfId="0" applyFont="1" applyFill="1" applyBorder="1" applyAlignment="1">
      <alignment horizontal="center"/>
    </xf>
    <xf numFmtId="0" fontId="29" fillId="39" borderId="31" xfId="0" applyFont="1" applyFill="1" applyBorder="1" applyAlignment="1">
      <alignment horizontal="center"/>
    </xf>
    <xf numFmtId="0" fontId="29" fillId="39" borderId="19" xfId="0" applyFont="1" applyFill="1" applyBorder="1" applyAlignment="1">
      <alignment horizontal="center"/>
    </xf>
    <xf numFmtId="0" fontId="29" fillId="39" borderId="22" xfId="0" applyFont="1" applyFill="1" applyBorder="1" applyAlignment="1">
      <alignment horizontal="center"/>
    </xf>
    <xf numFmtId="0" fontId="29" fillId="39" borderId="4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9" fillId="39" borderId="54" xfId="0" applyFont="1" applyFill="1" applyBorder="1" applyAlignment="1">
      <alignment horizontal="center"/>
    </xf>
    <xf numFmtId="0" fontId="29" fillId="39" borderId="30" xfId="0" applyFont="1" applyFill="1" applyBorder="1" applyAlignment="1">
      <alignment horizontal="center" wrapText="1"/>
    </xf>
    <xf numFmtId="0" fontId="29" fillId="39" borderId="55" xfId="0" applyFont="1" applyFill="1" applyBorder="1" applyAlignment="1">
      <alignment horizontal="center"/>
    </xf>
    <xf numFmtId="0" fontId="29" fillId="39" borderId="19" xfId="0" applyFont="1" applyFill="1" applyBorder="1" applyAlignment="1">
      <alignment horizontal="center" wrapText="1"/>
    </xf>
    <xf numFmtId="0" fontId="29" fillId="39" borderId="45" xfId="0" applyFont="1" applyFill="1" applyBorder="1" applyAlignment="1">
      <alignment horizontal="center"/>
    </xf>
    <xf numFmtId="0" fontId="29" fillId="39" borderId="52" xfId="0" applyFont="1" applyFill="1" applyBorder="1" applyAlignment="1">
      <alignment horizontal="center"/>
    </xf>
    <xf numFmtId="0" fontId="29" fillId="39" borderId="46" xfId="0" applyFont="1" applyFill="1" applyBorder="1" applyAlignment="1">
      <alignment horizontal="center"/>
    </xf>
    <xf numFmtId="0" fontId="29" fillId="39" borderId="56" xfId="0" applyFont="1" applyFill="1" applyBorder="1" applyAlignment="1">
      <alignment horizontal="center"/>
    </xf>
    <xf numFmtId="0" fontId="29" fillId="39" borderId="31" xfId="0" applyFont="1" applyFill="1" applyBorder="1" applyAlignment="1">
      <alignment horizontal="center" wrapText="1"/>
    </xf>
    <xf numFmtId="0" fontId="29" fillId="39" borderId="47" xfId="0" applyFont="1" applyFill="1" applyBorder="1" applyAlignment="1">
      <alignment horizontal="center" vertical="top"/>
    </xf>
    <xf numFmtId="0" fontId="29" fillId="39" borderId="33" xfId="0" applyFont="1" applyFill="1" applyBorder="1" applyAlignment="1">
      <alignment horizontal="center" vertical="top"/>
    </xf>
    <xf numFmtId="0" fontId="29" fillId="0" borderId="0" xfId="0" applyFont="1" applyAlignment="1">
      <alignment horizontal="left"/>
    </xf>
  </cellXfs>
  <cellStyles count="143">
    <cellStyle name="20% - Accent1" xfId="1" builtinId="30" customBuiltin="1"/>
    <cellStyle name="20% - Accent1 2" xfId="2"/>
    <cellStyle name="20% - Accent1 3" xfId="3"/>
    <cellStyle name="20% - Accent2" xfId="4" builtinId="34" customBuiltin="1"/>
    <cellStyle name="20% - Accent2 2" xfId="5"/>
    <cellStyle name="20% - Accent2 3" xfId="6"/>
    <cellStyle name="20% - Accent3" xfId="7" builtinId="38" customBuiltin="1"/>
    <cellStyle name="20% - Accent3 2" xfId="8"/>
    <cellStyle name="20% - Accent3 3" xfId="9"/>
    <cellStyle name="20% - Accent4" xfId="10" builtinId="42" customBuiltin="1"/>
    <cellStyle name="20% - Accent4 2" xfId="11"/>
    <cellStyle name="20% - Accent4 3" xfId="12"/>
    <cellStyle name="20% - Accent5" xfId="13" builtinId="46" customBuiltin="1"/>
    <cellStyle name="20% - Accent5 2" xfId="14"/>
    <cellStyle name="20% - Accent5 3" xfId="15"/>
    <cellStyle name="20% - Accent6" xfId="16" builtinId="50" customBuiltin="1"/>
    <cellStyle name="20% - Accent6 2" xfId="17"/>
    <cellStyle name="20% - Accent6 3" xfId="18"/>
    <cellStyle name="2x indented GHG Textfiels" xfId="19"/>
    <cellStyle name="2x indented GHG Textfiels 2" xfId="20"/>
    <cellStyle name="2x indented GHG Textfiels 2 2" xfId="21"/>
    <cellStyle name="40% - Accent1" xfId="22" builtinId="31" customBuiltin="1"/>
    <cellStyle name="40% - Accent1 2" xfId="23"/>
    <cellStyle name="40% - Accent1 3" xfId="24"/>
    <cellStyle name="40% - Accent2" xfId="25" builtinId="35" customBuiltin="1"/>
    <cellStyle name="40% - Accent2 2" xfId="26"/>
    <cellStyle name="40% - Accent2 3" xfId="27"/>
    <cellStyle name="40% - Accent3" xfId="28" builtinId="39" customBuiltin="1"/>
    <cellStyle name="40% - Accent3 2" xfId="29"/>
    <cellStyle name="40% - Accent3 3" xfId="30"/>
    <cellStyle name="40% - Accent4" xfId="31" builtinId="43" customBuiltin="1"/>
    <cellStyle name="40% - Accent4 2" xfId="32"/>
    <cellStyle name="40% - Accent4 3" xfId="33"/>
    <cellStyle name="40% - Accent5" xfId="34" builtinId="47" customBuiltin="1"/>
    <cellStyle name="40% - Accent5 2" xfId="35"/>
    <cellStyle name="40% - Accent5 3" xfId="36"/>
    <cellStyle name="40% - Accent6" xfId="37" builtinId="51" customBuiltin="1"/>
    <cellStyle name="40% - Accent6 2" xfId="38"/>
    <cellStyle name="40% - Accent6 3" xfId="39"/>
    <cellStyle name="5x indented GHG Textfiels" xfId="40"/>
    <cellStyle name="5x indented GHG Textfiels 2" xfId="41"/>
    <cellStyle name="60% - Accent1" xfId="42" builtinId="32" customBuiltin="1"/>
    <cellStyle name="60% - Accent2" xfId="43" builtinId="36" customBuiltin="1"/>
    <cellStyle name="60% - Accent3" xfId="44" builtinId="40" customBuiltin="1"/>
    <cellStyle name="60% - Accent4" xfId="45" builtinId="44" customBuiltin="1"/>
    <cellStyle name="60% - Accent5" xfId="46" builtinId="48" customBuiltin="1"/>
    <cellStyle name="60% - Accent6" xfId="47" builtinId="52" customBuiltin="1"/>
    <cellStyle name="Accent1" xfId="48" builtinId="29" customBuiltin="1"/>
    <cellStyle name="Accent2" xfId="49" builtinId="33" customBuiltin="1"/>
    <cellStyle name="Accent3" xfId="50" builtinId="37" customBuiltin="1"/>
    <cellStyle name="Accent4" xfId="51" builtinId="41" customBuiltin="1"/>
    <cellStyle name="Accent5" xfId="52" builtinId="45" customBuiltin="1"/>
    <cellStyle name="Accent6" xfId="53" builtinId="49" customBuiltin="1"/>
    <cellStyle name="AggblueBoldCels" xfId="54"/>
    <cellStyle name="AggblueBoldCels 2" xfId="55"/>
    <cellStyle name="AggblueCels" xfId="56"/>
    <cellStyle name="AggblueCels 2" xfId="57"/>
    <cellStyle name="AggblueCels_1x" xfId="58"/>
    <cellStyle name="AggBoldCells" xfId="59"/>
    <cellStyle name="AggCels" xfId="60"/>
    <cellStyle name="AggGreen" xfId="61"/>
    <cellStyle name="AggGreen 2" xfId="62"/>
    <cellStyle name="AggGreen_Bbdr" xfId="63"/>
    <cellStyle name="AggGreen12" xfId="64"/>
    <cellStyle name="AggGreen12 2" xfId="65"/>
    <cellStyle name="AggOrange" xfId="66"/>
    <cellStyle name="AggOrange 2" xfId="67"/>
    <cellStyle name="AggOrange_B_border" xfId="68"/>
    <cellStyle name="AggOrange9" xfId="69"/>
    <cellStyle name="AggOrange9 2" xfId="70"/>
    <cellStyle name="AggOrangeLB_2x" xfId="71"/>
    <cellStyle name="AggOrangeLBorder" xfId="72"/>
    <cellStyle name="AggOrangeLBorder 2" xfId="73"/>
    <cellStyle name="AggOrangeRBorder" xfId="74"/>
    <cellStyle name="AggOrangeRBorder 2" xfId="75"/>
    <cellStyle name="Bad" xfId="76" builtinId="27" customBuiltin="1"/>
    <cellStyle name="Bold GHG Numbers (0.00)" xfId="77"/>
    <cellStyle name="Calculation" xfId="78" builtinId="22" customBuiltin="1"/>
    <cellStyle name="Check Cell" xfId="79" builtinId="23" customBuiltin="1"/>
    <cellStyle name="Comma" xfId="80" builtinId="3"/>
    <cellStyle name="Comma 2" xfId="81"/>
    <cellStyle name="Comma 2 2" xfId="82"/>
    <cellStyle name="Constants" xfId="83"/>
    <cellStyle name="CustomCellsOrange" xfId="84"/>
    <cellStyle name="CustomizationCells" xfId="85"/>
    <cellStyle name="CustomizationGreenCells" xfId="86"/>
    <cellStyle name="DocBox_EmptyRow" xfId="87"/>
    <cellStyle name="Empty_B_border" xfId="88"/>
    <cellStyle name="Explanatory Text" xfId="89" builtinId="53" customBuiltin="1"/>
    <cellStyle name="Good" xfId="90" builtinId="26" customBuiltin="1"/>
    <cellStyle name="Heading 1" xfId="91" builtinId="16" customBuiltin="1"/>
    <cellStyle name="Heading 2" xfId="92" builtinId="17" customBuiltin="1"/>
    <cellStyle name="Heading 3" xfId="93" builtinId="18" customBuiltin="1"/>
    <cellStyle name="Heading 4" xfId="94" builtinId="19" customBuiltin="1"/>
    <cellStyle name="Headline" xfId="95"/>
    <cellStyle name="Hyperlink 2" xfId="96"/>
    <cellStyle name="Input" xfId="97" builtinId="20" customBuiltin="1"/>
    <cellStyle name="InputCells" xfId="98"/>
    <cellStyle name="InputCells12" xfId="99"/>
    <cellStyle name="InputCells12 2" xfId="100"/>
    <cellStyle name="InputCells12_BBorder" xfId="101"/>
    <cellStyle name="IntCells" xfId="102"/>
    <cellStyle name="KP_thin_border_dark_grey" xfId="103"/>
    <cellStyle name="Linked Cell" xfId="104" builtinId="24" customBuiltin="1"/>
    <cellStyle name="Neutral" xfId="105" builtinId="28" customBuiltin="1"/>
    <cellStyle name="Normal" xfId="0" builtinId="0"/>
    <cellStyle name="Normal 2" xfId="106"/>
    <cellStyle name="Normal 3" xfId="107"/>
    <cellStyle name="Normal 4" xfId="108"/>
    <cellStyle name="Normal 5" xfId="109"/>
    <cellStyle name="Normal 6" xfId="110"/>
    <cellStyle name="Normal 7" xfId="111"/>
    <cellStyle name="Normal 8" xfId="112"/>
    <cellStyle name="Normal 8 2" xfId="113"/>
    <cellStyle name="Normal GHG Numbers (0.00)" xfId="114"/>
    <cellStyle name="Normal GHG Numbers (0.00) 2" xfId="115"/>
    <cellStyle name="Normal GHG Textfiels Bold" xfId="116"/>
    <cellStyle name="Normal GHG whole table" xfId="117"/>
    <cellStyle name="Normal GHG-Shade" xfId="118"/>
    <cellStyle name="Normal GHG-Shade 2" xfId="119"/>
    <cellStyle name="Normal GHG-Shade 2 2" xfId="120"/>
    <cellStyle name="Normal GHG-Shade 3" xfId="121"/>
    <cellStyle name="Normál_Munka1" xfId="122"/>
    <cellStyle name="normální_BGR" xfId="123"/>
    <cellStyle name="Note 2" xfId="124"/>
    <cellStyle name="Note 3" xfId="125"/>
    <cellStyle name="Note 4" xfId="126"/>
    <cellStyle name="NumberCellStyle" xfId="127"/>
    <cellStyle name="Output" xfId="128" builtinId="21" customBuiltin="1"/>
    <cellStyle name="Pattern" xfId="129"/>
    <cellStyle name="Percent" xfId="130" builtinId="5"/>
    <cellStyle name="Percent 2" xfId="131"/>
    <cellStyle name="Percent 2 2" xfId="132"/>
    <cellStyle name="Shade" xfId="133"/>
    <cellStyle name="Shade 2" xfId="134"/>
    <cellStyle name="Shade_B_border2" xfId="135"/>
    <cellStyle name="Standard 2" xfId="136"/>
    <cellStyle name="Standard 2 2" xfId="137"/>
    <cellStyle name="Title" xfId="138" builtinId="15" customBuiltin="1"/>
    <cellStyle name="Total" xfId="139" builtinId="25" customBuiltin="1"/>
    <cellStyle name="Warning Text" xfId="140" builtinId="11" customBuiltin="1"/>
    <cellStyle name="Гиперссылка" xfId="141"/>
    <cellStyle name="Обычный_2++" xfId="142"/>
  </cellStyles>
  <dxfs count="0"/>
  <tableStyles count="0" defaultTableStyle="TableStyleMedium2" defaultPivotStyle="PivotStyleLight16"/>
  <colors>
    <mruColors>
      <color rgb="FFF6A27B"/>
      <color rgb="FF286EB4"/>
      <color rgb="FFF06423"/>
      <color rgb="FFD39B63"/>
      <color rgb="FF000000"/>
      <color rgb="FFDB794D"/>
      <color rgb="FFF1E5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850943436450217E-2"/>
          <c:y val="2.6957535571211493E-2"/>
          <c:w val="0.80277777777777781"/>
          <c:h val="0.78550078503270804"/>
        </c:manualLayout>
      </c:layout>
      <c:ofPieChart>
        <c:ofPieType val="bar"/>
        <c:varyColors val="1"/>
        <c:ser>
          <c:idx val="0"/>
          <c:order val="0"/>
          <c:explosion val="1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F19-4490-A275-9C58CDDC34F6}"/>
              </c:ext>
            </c:extLst>
          </c:dPt>
          <c:dPt>
            <c:idx val="1"/>
            <c:bubble3D val="0"/>
            <c:spPr>
              <a:solidFill>
                <a:srgbClr val="F0642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F19-4490-A275-9C58CDDC34F6}"/>
              </c:ext>
            </c:extLst>
          </c:dPt>
          <c:dPt>
            <c:idx val="2"/>
            <c:bubble3D val="0"/>
            <c:spPr>
              <a:solidFill>
                <a:srgbClr val="286EB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F19-4490-A275-9C58CDDC34F6}"/>
              </c:ext>
            </c:extLst>
          </c:dPt>
          <c:dPt>
            <c:idx val="3"/>
            <c:bubble3D val="0"/>
            <c:spPr>
              <a:solidFill>
                <a:srgbClr val="F6A27B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F19-4490-A275-9C58CDDC34F6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F19-4490-A275-9C58CDDC34F6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F19-4490-A275-9C58CDDC34F6}"/>
              </c:ext>
            </c:extLst>
          </c:dPt>
          <c:dPt>
            <c:idx val="6"/>
            <c:bubble3D val="0"/>
            <c:explosion val="8"/>
            <c:extLst xmlns:c16r2="http://schemas.microsoft.com/office/drawing/2015/06/chart">
              <c:ext xmlns:c16="http://schemas.microsoft.com/office/drawing/2014/chart" uri="{C3380CC4-5D6E-409C-BE32-E72D297353CC}">
                <c16:uniqueId val="{00000006-EF19-4490-A275-9C58CDDC34F6}"/>
              </c:ext>
            </c:extLst>
          </c:dPt>
          <c:dLbls>
            <c:dLbl>
              <c:idx val="0"/>
              <c:layout>
                <c:manualLayout>
                  <c:x val="0.14999103237095363"/>
                  <c:y val="-5.5436077190560459E-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90.19 %</a:t>
                    </a:r>
                  </a:p>
                </c:rich>
              </c:tx>
              <c:numFmt formatCode="#\,##0.00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F19-4490-A275-9C58CDDC34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0368474087311701E-3"/>
                  <c:y val="4.4990916581291998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4.32 %</a:t>
                    </a:r>
                  </a:p>
                </c:rich>
              </c:tx>
              <c:numFmt formatCode="#\,##0.00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F19-4490-A275-9C58CDDC34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9555424767030063E-3"/>
                  <c:y val="-1.8969052867669547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1.48 %</a:t>
                    </a:r>
                  </a:p>
                </c:rich>
              </c:tx>
              <c:numFmt formatCode="#\,##0.00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F19-4490-A275-9C58CDDC34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3335313894657174E-3"/>
                  <c:y val="-4.3134274001853297E-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0.06 %</a:t>
                    </a:r>
                  </a:p>
                </c:rich>
              </c:tx>
              <c:numFmt formatCode="#\,##0.00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F19-4490-A275-9C58CDDC34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0368474087311701E-3"/>
                  <c:y val="2.8426990721193212E-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3.67 %</a:t>
                    </a:r>
                  </a:p>
                </c:rich>
              </c:tx>
              <c:numFmt formatCode="#\,##0.00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F19-4490-A275-9C58CDDC34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68474087311701E-3"/>
                  <c:y val="-1.228893795030609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0.06 %</a:t>
                    </a:r>
                  </a:p>
                </c:rich>
              </c:tx>
              <c:numFmt formatCode="#\,##0.00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F19-4490-A275-9C58CDDC34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8630939668625746"/>
                  <c:y val="-5.5436804707864032E-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Agriculture  9.58 %</a:t>
                    </a:r>
                  </a:p>
                </c:rich>
              </c:tx>
              <c:numFmt formatCode="#\,##0.000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F19-4490-A275-9C58CDDC34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\,##0.0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('Fig 1'!$B$9,'Fig 1'!$B$11,'Fig 1'!$B$12,'Fig 1'!$B$13,'Fig 1'!$B$14,'Fig 1'!$B$15)</c:f>
              <c:strCache>
                <c:ptCount val="6"/>
                <c:pt idx="0">
                  <c:v>Non-agricultural sectors</c:v>
                </c:pt>
                <c:pt idx="1">
                  <c:v>Enteric fermentation</c:v>
                </c:pt>
                <c:pt idx="2">
                  <c:v>Manure management</c:v>
                </c:pt>
                <c:pt idx="3">
                  <c:v>Rice cultivation</c:v>
                </c:pt>
                <c:pt idx="4">
                  <c:v>Agricultural soils</c:v>
                </c:pt>
                <c:pt idx="5">
                  <c:v>Field burning of agricultural residues and others</c:v>
                </c:pt>
              </c:strCache>
            </c:strRef>
          </c:cat>
          <c:val>
            <c:numRef>
              <c:f>('Fig 1'!$D$9,'Fig 1'!$D$11,'Fig 1'!$D$12,'Fig 1'!$D$13,'Fig 1'!$D$14,'Fig 1'!$D$15)</c:f>
              <c:numCache>
                <c:formatCode>#\ ##0.00_i</c:formatCode>
                <c:ptCount val="6"/>
                <c:pt idx="0">
                  <c:v>90.189427153494563</c:v>
                </c:pt>
                <c:pt idx="1">
                  <c:v>4.317945767980131</c:v>
                </c:pt>
                <c:pt idx="2">
                  <c:v>1.4758496815748361</c:v>
                </c:pt>
                <c:pt idx="3">
                  <c:v>5.8677619727329482E-2</c:v>
                </c:pt>
                <c:pt idx="4">
                  <c:v>3.6712623927792896</c:v>
                </c:pt>
                <c:pt idx="5">
                  <c:v>5.6022125008750999E-2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F19-4490-A275-9C58CDDC3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9"/>
        <c:secondPieSize val="75"/>
        <c:serLines/>
      </c:ofPieChart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 w="0"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8840769903763"/>
          <c:y val="2.8252405949256341E-2"/>
          <c:w val="0.71431846019247591"/>
          <c:h val="0.79523549139690874"/>
        </c:manualLayout>
      </c:layout>
      <c:areaChart>
        <c:grouping val="stacked"/>
        <c:varyColors val="0"/>
        <c:ser>
          <c:idx val="0"/>
          <c:order val="0"/>
          <c:tx>
            <c:strRef>
              <c:f>'Fig 2'!$C$6</c:f>
              <c:strCache>
                <c:ptCount val="1"/>
                <c:pt idx="0">
                  <c:v>Methane CH4</c:v>
                </c:pt>
              </c:strCache>
            </c:strRef>
          </c:tx>
          <c:cat>
            <c:numRef>
              <c:f>'Fig 2'!$B$8:$B$33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 2'!$C$8:$C$33</c:f>
              <c:numCache>
                <c:formatCode>#\ ##0_i</c:formatCode>
                <c:ptCount val="26"/>
                <c:pt idx="0">
                  <c:v>305986.90000000002</c:v>
                </c:pt>
                <c:pt idx="1">
                  <c:v>291772.7</c:v>
                </c:pt>
                <c:pt idx="2">
                  <c:v>282049</c:v>
                </c:pt>
                <c:pt idx="3">
                  <c:v>275062.2</c:v>
                </c:pt>
                <c:pt idx="4">
                  <c:v>271462.8</c:v>
                </c:pt>
                <c:pt idx="5">
                  <c:v>269989.5</c:v>
                </c:pt>
                <c:pt idx="6">
                  <c:v>270115.09999999998</c:v>
                </c:pt>
                <c:pt idx="7">
                  <c:v>266922.8</c:v>
                </c:pt>
                <c:pt idx="8">
                  <c:v>264894.2</c:v>
                </c:pt>
                <c:pt idx="9">
                  <c:v>262874.09999999998</c:v>
                </c:pt>
                <c:pt idx="10">
                  <c:v>259119.9</c:v>
                </c:pt>
                <c:pt idx="11">
                  <c:v>255579</c:v>
                </c:pt>
                <c:pt idx="12">
                  <c:v>251959.4</c:v>
                </c:pt>
                <c:pt idx="13">
                  <c:v>251439.7</c:v>
                </c:pt>
                <c:pt idx="14">
                  <c:v>248265.4</c:v>
                </c:pt>
                <c:pt idx="15">
                  <c:v>246491.8</c:v>
                </c:pt>
                <c:pt idx="16">
                  <c:v>245353.9</c:v>
                </c:pt>
                <c:pt idx="17">
                  <c:v>247048.8</c:v>
                </c:pt>
                <c:pt idx="18">
                  <c:v>244355.6</c:v>
                </c:pt>
                <c:pt idx="19">
                  <c:v>243252.6</c:v>
                </c:pt>
                <c:pt idx="20">
                  <c:v>238571.4</c:v>
                </c:pt>
                <c:pt idx="21">
                  <c:v>237476</c:v>
                </c:pt>
                <c:pt idx="22">
                  <c:v>236240.9</c:v>
                </c:pt>
                <c:pt idx="23">
                  <c:v>235456</c:v>
                </c:pt>
                <c:pt idx="24">
                  <c:v>239298.1</c:v>
                </c:pt>
                <c:pt idx="25">
                  <c:v>241682.5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F-4E26-8FAD-A9ABAB60052D}"/>
            </c:ext>
          </c:extLst>
        </c:ser>
        <c:ser>
          <c:idx val="1"/>
          <c:order val="1"/>
          <c:tx>
            <c:strRef>
              <c:f>'Fig 2'!$D$6</c:f>
              <c:strCache>
                <c:ptCount val="1"/>
                <c:pt idx="0">
                  <c:v>Nitrous oxide N2O</c:v>
                </c:pt>
              </c:strCache>
            </c:strRef>
          </c:tx>
          <c:cat>
            <c:numRef>
              <c:f>'Fig 2'!$B$8:$B$33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 2'!$D$8:$D$33</c:f>
              <c:numCache>
                <c:formatCode>#\ ##0_i</c:formatCode>
                <c:ptCount val="26"/>
                <c:pt idx="0">
                  <c:v>227055.7</c:v>
                </c:pt>
                <c:pt idx="1">
                  <c:v>213647.3</c:v>
                </c:pt>
                <c:pt idx="2">
                  <c:v>202926.2</c:v>
                </c:pt>
                <c:pt idx="3">
                  <c:v>197900.9</c:v>
                </c:pt>
                <c:pt idx="4">
                  <c:v>194945.2</c:v>
                </c:pt>
                <c:pt idx="5">
                  <c:v>196795.1</c:v>
                </c:pt>
                <c:pt idx="6">
                  <c:v>197442.5</c:v>
                </c:pt>
                <c:pt idx="7">
                  <c:v>198722.2</c:v>
                </c:pt>
                <c:pt idx="8">
                  <c:v>197374.7</c:v>
                </c:pt>
                <c:pt idx="9">
                  <c:v>197254.2</c:v>
                </c:pt>
                <c:pt idx="10">
                  <c:v>194900.8</c:v>
                </c:pt>
                <c:pt idx="11">
                  <c:v>192092.79999999999</c:v>
                </c:pt>
                <c:pt idx="12">
                  <c:v>189167.5</c:v>
                </c:pt>
                <c:pt idx="13">
                  <c:v>185534.5</c:v>
                </c:pt>
                <c:pt idx="14">
                  <c:v>188762.2</c:v>
                </c:pt>
                <c:pt idx="15">
                  <c:v>183991.4</c:v>
                </c:pt>
                <c:pt idx="16">
                  <c:v>182467.6</c:v>
                </c:pt>
                <c:pt idx="17">
                  <c:v>182728.6</c:v>
                </c:pt>
                <c:pt idx="18">
                  <c:v>183046.8</c:v>
                </c:pt>
                <c:pt idx="19">
                  <c:v>178578.2</c:v>
                </c:pt>
                <c:pt idx="20">
                  <c:v>177925.6</c:v>
                </c:pt>
                <c:pt idx="21">
                  <c:v>179344.5</c:v>
                </c:pt>
                <c:pt idx="22">
                  <c:v>178105.7</c:v>
                </c:pt>
                <c:pt idx="23">
                  <c:v>181110.6</c:v>
                </c:pt>
                <c:pt idx="24">
                  <c:v>184446.6</c:v>
                </c:pt>
                <c:pt idx="25">
                  <c:v>184790.39999999999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BF-4E26-8FAD-A9ABAB600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294272"/>
        <c:axId val="148324736"/>
      </c:areaChart>
      <c:catAx>
        <c:axId val="14829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8324736"/>
        <c:crosses val="autoZero"/>
        <c:auto val="1"/>
        <c:lblAlgn val="ctr"/>
        <c:lblOffset val="100"/>
        <c:tickLblSkip val="2"/>
        <c:noMultiLvlLbl val="0"/>
      </c:catAx>
      <c:valAx>
        <c:axId val="1483247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8294272"/>
        <c:crosses val="autoZero"/>
        <c:crossBetween val="midCat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3'!$M$10:$M$39</c:f>
              <c:strCache>
                <c:ptCount val="30"/>
                <c:pt idx="0">
                  <c:v>EU-28</c:v>
                </c:pt>
                <c:pt idx="2">
                  <c:v>Bulgaria</c:v>
                </c:pt>
                <c:pt idx="3">
                  <c:v>Slovakia</c:v>
                </c:pt>
                <c:pt idx="4">
                  <c:v>Lithuania</c:v>
                </c:pt>
                <c:pt idx="5">
                  <c:v>Latvia</c:v>
                </c:pt>
                <c:pt idx="6">
                  <c:v>Estonia</c:v>
                </c:pt>
                <c:pt idx="7">
                  <c:v>Czech Republic</c:v>
                </c:pt>
                <c:pt idx="8">
                  <c:v>Romania</c:v>
                </c:pt>
                <c:pt idx="9">
                  <c:v>Hungary</c:v>
                </c:pt>
                <c:pt idx="10">
                  <c:v>Poland</c:v>
                </c:pt>
                <c:pt idx="11">
                  <c:v>Croatia</c:v>
                </c:pt>
                <c:pt idx="12">
                  <c:v>Germany</c:v>
                </c:pt>
                <c:pt idx="13">
                  <c:v>Malta</c:v>
                </c:pt>
                <c:pt idx="14">
                  <c:v>Austria</c:v>
                </c:pt>
                <c:pt idx="15">
                  <c:v>United Kingdom</c:v>
                </c:pt>
                <c:pt idx="16">
                  <c:v>Italy</c:v>
                </c:pt>
                <c:pt idx="17">
                  <c:v>Netherlands</c:v>
                </c:pt>
                <c:pt idx="18">
                  <c:v>Belgium</c:v>
                </c:pt>
                <c:pt idx="19">
                  <c:v>Sweden</c:v>
                </c:pt>
                <c:pt idx="20">
                  <c:v>Finland</c:v>
                </c:pt>
                <c:pt idx="21">
                  <c:v>Slovenia</c:v>
                </c:pt>
                <c:pt idx="22">
                  <c:v>France</c:v>
                </c:pt>
                <c:pt idx="23">
                  <c:v>Greece</c:v>
                </c:pt>
                <c:pt idx="24">
                  <c:v>Ireland</c:v>
                </c:pt>
                <c:pt idx="25">
                  <c:v>Portugal</c:v>
                </c:pt>
                <c:pt idx="26">
                  <c:v>Denmark</c:v>
                </c:pt>
                <c:pt idx="27">
                  <c:v>Luxembourg</c:v>
                </c:pt>
                <c:pt idx="28">
                  <c:v>Spain</c:v>
                </c:pt>
                <c:pt idx="29">
                  <c:v>Cyprus</c:v>
                </c:pt>
              </c:strCache>
            </c:strRef>
          </c:cat>
          <c:val>
            <c:numRef>
              <c:f>'Fig 3'!$N$10:$N$39</c:f>
              <c:numCache>
                <c:formatCode>#\ ##0.0_i</c:formatCode>
                <c:ptCount val="30"/>
                <c:pt idx="0">
                  <c:v>-21.24250492809831</c:v>
                </c:pt>
                <c:pt idx="2">
                  <c:v>-70.136302741643107</c:v>
                </c:pt>
                <c:pt idx="3">
                  <c:v>-63.527541328708949</c:v>
                </c:pt>
                <c:pt idx="4">
                  <c:v>-61.178407485076804</c:v>
                </c:pt>
                <c:pt idx="5">
                  <c:v>-60.21106771377621</c:v>
                </c:pt>
                <c:pt idx="6">
                  <c:v>-55.626347381645999</c:v>
                </c:pt>
                <c:pt idx="7">
                  <c:v>-51.146346215300106</c:v>
                </c:pt>
                <c:pt idx="8">
                  <c:v>-47.156639957362984</c:v>
                </c:pt>
                <c:pt idx="9">
                  <c:v>-44.979310609526962</c:v>
                </c:pt>
                <c:pt idx="10">
                  <c:v>-41.08280128811689</c:v>
                </c:pt>
                <c:pt idx="11">
                  <c:v>-40.624916567844402</c:v>
                </c:pt>
                <c:pt idx="12">
                  <c:v>-27.503978701951446</c:v>
                </c:pt>
                <c:pt idx="13">
                  <c:v>-19.114186138174535</c:v>
                </c:pt>
                <c:pt idx="14">
                  <c:v>-15.507919081888113</c:v>
                </c:pt>
                <c:pt idx="15">
                  <c:v>-15.014638067310637</c:v>
                </c:pt>
                <c:pt idx="16">
                  <c:v>-13.76588384797264</c:v>
                </c:pt>
                <c:pt idx="17">
                  <c:v>-13.566062245714102</c:v>
                </c:pt>
                <c:pt idx="18">
                  <c:v>-12.947691461205521</c:v>
                </c:pt>
                <c:pt idx="19">
                  <c:v>-7.7092283090713494</c:v>
                </c:pt>
                <c:pt idx="20">
                  <c:v>-7.5541840330428141</c:v>
                </c:pt>
                <c:pt idx="21">
                  <c:v>-7.5278292368792643</c:v>
                </c:pt>
                <c:pt idx="22">
                  <c:v>-5.1286353703373981</c:v>
                </c:pt>
                <c:pt idx="23">
                  <c:v>-4.5430801456229926</c:v>
                </c:pt>
                <c:pt idx="24">
                  <c:v>-3.7657184861971338</c:v>
                </c:pt>
                <c:pt idx="25">
                  <c:v>-2.9485395421419902</c:v>
                </c:pt>
                <c:pt idx="26">
                  <c:v>-1.1069443644682071</c:v>
                </c:pt>
                <c:pt idx="27">
                  <c:v>1.6026592986101011</c:v>
                </c:pt>
                <c:pt idx="28">
                  <c:v>7.2434911037315821</c:v>
                </c:pt>
                <c:pt idx="29">
                  <c:v>17.415764532682545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32-4762-8DDC-C6B8C21D8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24576"/>
        <c:axId val="150446848"/>
      </c:barChart>
      <c:catAx>
        <c:axId val="15042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0446848"/>
        <c:crosses val="autoZero"/>
        <c:auto val="1"/>
        <c:lblAlgn val="ctr"/>
        <c:lblOffset val="100"/>
        <c:noMultiLvlLbl val="0"/>
      </c:catAx>
      <c:valAx>
        <c:axId val="1504468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crossAx val="150424576"/>
        <c:crosses val="autoZero"/>
        <c:crossBetween val="between"/>
        <c:majorUnit val="10"/>
        <c:dispUnits>
          <c:builtInUnit val="hundreds"/>
        </c:dispUnits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976377952755901E-2"/>
          <c:y val="4.7997283545624166E-2"/>
          <c:w val="0.90369028871391077"/>
          <c:h val="0.808466127755919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4'!$M$10:$M$39</c:f>
              <c:strCache>
                <c:ptCount val="30"/>
                <c:pt idx="0">
                  <c:v>EU-28</c:v>
                </c:pt>
                <c:pt idx="2">
                  <c:v>Slovakia</c:v>
                </c:pt>
                <c:pt idx="3">
                  <c:v>Czech Republic</c:v>
                </c:pt>
                <c:pt idx="4">
                  <c:v>Romania</c:v>
                </c:pt>
                <c:pt idx="5">
                  <c:v>Estonia</c:v>
                </c:pt>
                <c:pt idx="6">
                  <c:v>Netherlands</c:v>
                </c:pt>
                <c:pt idx="7">
                  <c:v>Bulgaria</c:v>
                </c:pt>
                <c:pt idx="8">
                  <c:v>Croatia</c:v>
                </c:pt>
                <c:pt idx="9">
                  <c:v>Latvia</c:v>
                </c:pt>
                <c:pt idx="10">
                  <c:v>Lithuania</c:v>
                </c:pt>
                <c:pt idx="11">
                  <c:v>Greece</c:v>
                </c:pt>
                <c:pt idx="12">
                  <c:v>Poland</c:v>
                </c:pt>
                <c:pt idx="13">
                  <c:v>Denmark</c:v>
                </c:pt>
                <c:pt idx="14">
                  <c:v>Belgium</c:v>
                </c:pt>
                <c:pt idx="15">
                  <c:v>Luxembourg</c:v>
                </c:pt>
                <c:pt idx="16">
                  <c:v>Italy</c:v>
                </c:pt>
                <c:pt idx="17">
                  <c:v>Hungary</c:v>
                </c:pt>
                <c:pt idx="18">
                  <c:v>United Kingdom</c:v>
                </c:pt>
                <c:pt idx="19">
                  <c:v>Cyprus</c:v>
                </c:pt>
                <c:pt idx="20">
                  <c:v>Sweden</c:v>
                </c:pt>
                <c:pt idx="21">
                  <c:v>Portugal</c:v>
                </c:pt>
                <c:pt idx="22">
                  <c:v>Finland</c:v>
                </c:pt>
                <c:pt idx="23">
                  <c:v>Malta</c:v>
                </c:pt>
                <c:pt idx="24">
                  <c:v>Slovenia</c:v>
                </c:pt>
                <c:pt idx="25">
                  <c:v>Austria</c:v>
                </c:pt>
                <c:pt idx="26">
                  <c:v>France</c:v>
                </c:pt>
                <c:pt idx="27">
                  <c:v>Germany</c:v>
                </c:pt>
                <c:pt idx="28">
                  <c:v>Ireland</c:v>
                </c:pt>
                <c:pt idx="29">
                  <c:v>Spain</c:v>
                </c:pt>
              </c:strCache>
            </c:strRef>
          </c:cat>
          <c:val>
            <c:numRef>
              <c:f>'Fig 4'!$N$10:$N$39</c:f>
              <c:numCache>
                <c:formatCode>0.0%</c:formatCode>
                <c:ptCount val="30"/>
                <c:pt idx="0">
                  <c:v>-0.18577446228504424</c:v>
                </c:pt>
                <c:pt idx="2">
                  <c:v>-0.47098358081911973</c:v>
                </c:pt>
                <c:pt idx="3">
                  <c:v>-0.4591550786269486</c:v>
                </c:pt>
                <c:pt idx="4">
                  <c:v>-0.44710326642082943</c:v>
                </c:pt>
                <c:pt idx="5">
                  <c:v>-0.43942313143033668</c:v>
                </c:pt>
                <c:pt idx="6">
                  <c:v>-0.39133882918492774</c:v>
                </c:pt>
                <c:pt idx="7">
                  <c:v>-0.36487793388138728</c:v>
                </c:pt>
                <c:pt idx="8">
                  <c:v>-0.33647768869920408</c:v>
                </c:pt>
                <c:pt idx="9">
                  <c:v>-0.3239569313759309</c:v>
                </c:pt>
                <c:pt idx="10">
                  <c:v>-0.32365107453445963</c:v>
                </c:pt>
                <c:pt idx="11">
                  <c:v>-0.31479391492690645</c:v>
                </c:pt>
                <c:pt idx="12">
                  <c:v>-0.28486777811394537</c:v>
                </c:pt>
                <c:pt idx="13">
                  <c:v>-0.28482109468884959</c:v>
                </c:pt>
                <c:pt idx="14">
                  <c:v>-0.25411902216388899</c:v>
                </c:pt>
                <c:pt idx="15">
                  <c:v>-0.20450336470140607</c:v>
                </c:pt>
                <c:pt idx="16">
                  <c:v>-0.19866330726313752</c:v>
                </c:pt>
                <c:pt idx="17">
                  <c:v>-0.17993381894800667</c:v>
                </c:pt>
                <c:pt idx="18">
                  <c:v>-0.14861478773998468</c:v>
                </c:pt>
                <c:pt idx="19">
                  <c:v>-0.10837564664909068</c:v>
                </c:pt>
                <c:pt idx="20">
                  <c:v>-0.10105566145047623</c:v>
                </c:pt>
                <c:pt idx="21">
                  <c:v>-9.9264808038500504E-2</c:v>
                </c:pt>
                <c:pt idx="22">
                  <c:v>-8.9776433701383329E-2</c:v>
                </c:pt>
                <c:pt idx="23">
                  <c:v>-8.7515331940073521E-2</c:v>
                </c:pt>
                <c:pt idx="24">
                  <c:v>-8.4462737648858616E-2</c:v>
                </c:pt>
                <c:pt idx="25">
                  <c:v>-7.3051806632364311E-2</c:v>
                </c:pt>
                <c:pt idx="26">
                  <c:v>-7.0186759239820942E-2</c:v>
                </c:pt>
                <c:pt idx="27">
                  <c:v>-6.8328100618250315E-2</c:v>
                </c:pt>
                <c:pt idx="28">
                  <c:v>-6.5398812903849912E-2</c:v>
                </c:pt>
                <c:pt idx="29">
                  <c:v>0.10693819816156186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8-49E5-8718-6AD2BC726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79456"/>
        <c:axId val="150585344"/>
      </c:barChart>
      <c:catAx>
        <c:axId val="1505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0585344"/>
        <c:crosses val="autoZero"/>
        <c:auto val="1"/>
        <c:lblAlgn val="ctr"/>
        <c:lblOffset val="100"/>
        <c:noMultiLvlLbl val="0"/>
      </c:catAx>
      <c:valAx>
        <c:axId val="1505853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crossAx val="1505794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24008871069393E-2"/>
          <c:y val="2.8729994402072672E-2"/>
          <c:w val="0.94595603316857946"/>
          <c:h val="0.942540011195854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5'!$G$9:$G$38</c:f>
              <c:strCache>
                <c:ptCount val="30"/>
                <c:pt idx="0">
                  <c:v>EU-28</c:v>
                </c:pt>
                <c:pt idx="2">
                  <c:v>Slovakia</c:v>
                </c:pt>
                <c:pt idx="3">
                  <c:v>Greece</c:v>
                </c:pt>
                <c:pt idx="4">
                  <c:v>Romania</c:v>
                </c:pt>
                <c:pt idx="5">
                  <c:v>Estonia</c:v>
                </c:pt>
                <c:pt idx="6">
                  <c:v>Latvia</c:v>
                </c:pt>
                <c:pt idx="7">
                  <c:v>Czech Republic</c:v>
                </c:pt>
                <c:pt idx="8">
                  <c:v>Belgium</c:v>
                </c:pt>
                <c:pt idx="9">
                  <c:v>Denmark</c:v>
                </c:pt>
                <c:pt idx="10">
                  <c:v>Bulgaria</c:v>
                </c:pt>
                <c:pt idx="11">
                  <c:v>Lithuania</c:v>
                </c:pt>
                <c:pt idx="12">
                  <c:v>Netherlands</c:v>
                </c:pt>
                <c:pt idx="13">
                  <c:v>Finland</c:v>
                </c:pt>
                <c:pt idx="14">
                  <c:v>Luxembourg</c:v>
                </c:pt>
                <c:pt idx="15">
                  <c:v>Cyprus</c:v>
                </c:pt>
                <c:pt idx="16">
                  <c:v>United Kingdom</c:v>
                </c:pt>
                <c:pt idx="17">
                  <c:v>Croatia</c:v>
                </c:pt>
                <c:pt idx="18">
                  <c:v>Poland</c:v>
                </c:pt>
                <c:pt idx="19">
                  <c:v>Portugal</c:v>
                </c:pt>
                <c:pt idx="20">
                  <c:v>Italy</c:v>
                </c:pt>
                <c:pt idx="21">
                  <c:v>Hungary</c:v>
                </c:pt>
                <c:pt idx="22">
                  <c:v>France</c:v>
                </c:pt>
                <c:pt idx="23">
                  <c:v>Sweden</c:v>
                </c:pt>
                <c:pt idx="24">
                  <c:v>Ireland</c:v>
                </c:pt>
                <c:pt idx="25">
                  <c:v>Austria</c:v>
                </c:pt>
                <c:pt idx="26">
                  <c:v>Germany</c:v>
                </c:pt>
                <c:pt idx="27">
                  <c:v>Slovenia</c:v>
                </c:pt>
                <c:pt idx="28">
                  <c:v>Malta</c:v>
                </c:pt>
                <c:pt idx="29">
                  <c:v>Spain</c:v>
                </c:pt>
              </c:strCache>
            </c:strRef>
          </c:cat>
          <c:val>
            <c:numRef>
              <c:f>'Fig 5'!$H$9:$H$38</c:f>
              <c:numCache>
                <c:formatCode>0.0%</c:formatCode>
                <c:ptCount val="30"/>
                <c:pt idx="0">
                  <c:v>-0.20222737955348652</c:v>
                </c:pt>
                <c:pt idx="2">
                  <c:v>-0.53548655556584579</c:v>
                </c:pt>
                <c:pt idx="3">
                  <c:v>-0.5026140561985889</c:v>
                </c:pt>
                <c:pt idx="4">
                  <c:v>-0.49188865555265893</c:v>
                </c:pt>
                <c:pt idx="5">
                  <c:v>-0.48462866888677453</c:v>
                </c:pt>
                <c:pt idx="6">
                  <c:v>-0.48327254838091771</c:v>
                </c:pt>
                <c:pt idx="7">
                  <c:v>-0.42309359719634115</c:v>
                </c:pt>
                <c:pt idx="8">
                  <c:v>-0.36931350587120126</c:v>
                </c:pt>
                <c:pt idx="9">
                  <c:v>-0.32210612641956865</c:v>
                </c:pt>
                <c:pt idx="10">
                  <c:v>-0.3131740151918721</c:v>
                </c:pt>
                <c:pt idx="11">
                  <c:v>-0.29775214160292174</c:v>
                </c:pt>
                <c:pt idx="12">
                  <c:v>-0.29240710330541131</c:v>
                </c:pt>
                <c:pt idx="13">
                  <c:v>-0.2764549296297017</c:v>
                </c:pt>
                <c:pt idx="14">
                  <c:v>-0.27195303453917513</c:v>
                </c:pt>
                <c:pt idx="15">
                  <c:v>-0.27195303453917513</c:v>
                </c:pt>
                <c:pt idx="16">
                  <c:v>-0.26245149960171915</c:v>
                </c:pt>
                <c:pt idx="17">
                  <c:v>-0.25397940688122228</c:v>
                </c:pt>
                <c:pt idx="18">
                  <c:v>-0.25276616612220826</c:v>
                </c:pt>
                <c:pt idx="19">
                  <c:v>-0.24466408929328273</c:v>
                </c:pt>
                <c:pt idx="20">
                  <c:v>-0.191049567791402</c:v>
                </c:pt>
                <c:pt idx="21">
                  <c:v>-0.13348353413686376</c:v>
                </c:pt>
                <c:pt idx="22">
                  <c:v>-0.12118982067282509</c:v>
                </c:pt>
                <c:pt idx="23">
                  <c:v>-0.11628923811692911</c:v>
                </c:pt>
                <c:pt idx="24">
                  <c:v>-7.7292435038387453E-2</c:v>
                </c:pt>
                <c:pt idx="25">
                  <c:v>-7.4596331321605314E-2</c:v>
                </c:pt>
                <c:pt idx="26">
                  <c:v>-6.48362219728401E-2</c:v>
                </c:pt>
                <c:pt idx="27">
                  <c:v>-5.2555401646171375E-2</c:v>
                </c:pt>
                <c:pt idx="28">
                  <c:v>-5.2085077329012651E-2</c:v>
                </c:pt>
                <c:pt idx="29">
                  <c:v>6.864192070247789E-2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F5-46AA-BEC5-D4A014068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00544"/>
        <c:axId val="150298624"/>
      </c:barChart>
      <c:catAx>
        <c:axId val="15030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0298624"/>
        <c:crosses val="autoZero"/>
        <c:auto val="1"/>
        <c:lblAlgn val="ctr"/>
        <c:lblOffset val="100"/>
        <c:noMultiLvlLbl val="0"/>
      </c:catAx>
      <c:valAx>
        <c:axId val="150298624"/>
        <c:scaling>
          <c:orientation val="minMax"/>
          <c:max val="0.30000000000000004"/>
          <c:min val="-0.70000000000000007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0300544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968838823376745E-2"/>
          <c:y val="2.8950531823549168E-2"/>
          <c:w val="0.90911569068220544"/>
          <c:h val="0.83129514497301749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'Fig 6 '!$B$11</c:f>
              <c:strCache>
                <c:ptCount val="1"/>
                <c:pt idx="0">
                  <c:v>Poultry </c:v>
                </c:pt>
              </c:strCache>
            </c:strRef>
          </c:tx>
          <c:marker>
            <c:symbol val="none"/>
          </c:marker>
          <c:xVal>
            <c:numRef>
              <c:f>'Fig 6 '!$C$7:$AB$7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xVal>
          <c:yVal>
            <c:numRef>
              <c:f>'Fig 6 '!$C$11:$AB$11</c:f>
              <c:numCache>
                <c:formatCode>#\ ##0_i</c:formatCode>
                <c:ptCount val="26"/>
                <c:pt idx="0">
                  <c:v>100</c:v>
                </c:pt>
                <c:pt idx="1">
                  <c:v>98.517681522689799</c:v>
                </c:pt>
                <c:pt idx="2">
                  <c:v>94.56205675904782</c:v>
                </c:pt>
                <c:pt idx="3">
                  <c:v>93.00086940426921</c:v>
                </c:pt>
                <c:pt idx="4">
                  <c:v>94.861042574282834</c:v>
                </c:pt>
                <c:pt idx="5">
                  <c:v>95.763778336145705</c:v>
                </c:pt>
                <c:pt idx="6">
                  <c:v>97.39098485570527</c:v>
                </c:pt>
                <c:pt idx="7">
                  <c:v>99.832510093692761</c:v>
                </c:pt>
                <c:pt idx="8">
                  <c:v>100.23100096255899</c:v>
                </c:pt>
                <c:pt idx="9">
                  <c:v>100.29325751484231</c:v>
                </c:pt>
                <c:pt idx="10">
                  <c:v>99.569561693583026</c:v>
                </c:pt>
                <c:pt idx="11">
                  <c:v>103.94760227267199</c:v>
                </c:pt>
                <c:pt idx="12">
                  <c:v>102.22631936974602</c:v>
                </c:pt>
                <c:pt idx="13">
                  <c:v>97.146603252070349</c:v>
                </c:pt>
                <c:pt idx="14">
                  <c:v>96.617673394317833</c:v>
                </c:pt>
                <c:pt idx="15">
                  <c:v>95.181695837675107</c:v>
                </c:pt>
                <c:pt idx="16">
                  <c:v>93.546669452434841</c:v>
                </c:pt>
                <c:pt idx="17">
                  <c:v>95.635302012115858</c:v>
                </c:pt>
                <c:pt idx="18">
                  <c:v>96.399902931266851</c:v>
                </c:pt>
                <c:pt idx="19">
                  <c:v>95.674324248932194</c:v>
                </c:pt>
                <c:pt idx="20">
                  <c:v>97.488479769620113</c:v>
                </c:pt>
                <c:pt idx="21">
                  <c:v>97.780033709319142</c:v>
                </c:pt>
                <c:pt idx="22">
                  <c:v>97.674118727710152</c:v>
                </c:pt>
                <c:pt idx="23">
                  <c:v>99.563168750293244</c:v>
                </c:pt>
                <c:pt idx="24">
                  <c:v>101.3760505190356</c:v>
                </c:pt>
                <c:pt idx="25">
                  <c:v>103.67163340617228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FF43-4602-BAF1-C833D85BC210}"/>
            </c:ext>
          </c:extLst>
        </c:ser>
        <c:ser>
          <c:idx val="2"/>
          <c:order val="1"/>
          <c:tx>
            <c:strRef>
              <c:f>'Fig 6 '!$B$10</c:f>
              <c:strCache>
                <c:ptCount val="1"/>
                <c:pt idx="0">
                  <c:v>Pigs</c:v>
                </c:pt>
              </c:strCache>
            </c:strRef>
          </c:tx>
          <c:marker>
            <c:symbol val="none"/>
          </c:marker>
          <c:xVal>
            <c:numRef>
              <c:f>'Fig 6 '!$C$7:$AB$7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xVal>
          <c:yVal>
            <c:numRef>
              <c:f>'Fig 6 '!$C$10:$AB$10</c:f>
              <c:numCache>
                <c:formatCode>#\ ##0_i</c:formatCode>
                <c:ptCount val="26"/>
                <c:pt idx="0">
                  <c:v>100</c:v>
                </c:pt>
                <c:pt idx="1">
                  <c:v>97.30826375675214</c:v>
                </c:pt>
                <c:pt idx="2">
                  <c:v>97.056197411659213</c:v>
                </c:pt>
                <c:pt idx="3">
                  <c:v>95.483561422969899</c:v>
                </c:pt>
                <c:pt idx="4">
                  <c:v>92.759741587559617</c:v>
                </c:pt>
                <c:pt idx="5">
                  <c:v>92.68052049420497</c:v>
                </c:pt>
                <c:pt idx="6">
                  <c:v>91.792340337114751</c:v>
                </c:pt>
                <c:pt idx="7">
                  <c:v>92.888770705146612</c:v>
                </c:pt>
                <c:pt idx="8">
                  <c:v>94.968015059207104</c:v>
                </c:pt>
                <c:pt idx="9">
                  <c:v>92.981310169971536</c:v>
                </c:pt>
                <c:pt idx="10">
                  <c:v>90.043002749934644</c:v>
                </c:pt>
                <c:pt idx="11">
                  <c:v>89.810440573308696</c:v>
                </c:pt>
                <c:pt idx="12">
                  <c:v>90.781477939316275</c:v>
                </c:pt>
                <c:pt idx="13">
                  <c:v>90.444580776470673</c:v>
                </c:pt>
                <c:pt idx="14">
                  <c:v>89.903941856130231</c:v>
                </c:pt>
                <c:pt idx="15">
                  <c:v>90.975332856338014</c:v>
                </c:pt>
                <c:pt idx="16">
                  <c:v>91.596110070217378</c:v>
                </c:pt>
                <c:pt idx="17">
                  <c:v>92.013561336422129</c:v>
                </c:pt>
                <c:pt idx="18">
                  <c:v>87.781209197745085</c:v>
                </c:pt>
                <c:pt idx="19">
                  <c:v>86.341060355152294</c:v>
                </c:pt>
                <c:pt idx="20">
                  <c:v>86.153379171956018</c:v>
                </c:pt>
                <c:pt idx="21">
                  <c:v>85.136800203581586</c:v>
                </c:pt>
                <c:pt idx="22">
                  <c:v>82.869129477168883</c:v>
                </c:pt>
                <c:pt idx="23">
                  <c:v>82.159183788968051</c:v>
                </c:pt>
                <c:pt idx="24">
                  <c:v>83.229096007013155</c:v>
                </c:pt>
                <c:pt idx="25">
                  <c:v>83.850140557431672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F43-4602-BAF1-C833D85BC210}"/>
            </c:ext>
          </c:extLst>
        </c:ser>
        <c:ser>
          <c:idx val="0"/>
          <c:order val="2"/>
          <c:tx>
            <c:strRef>
              <c:f>'Fig 6 '!$B$8</c:f>
              <c:strCache>
                <c:ptCount val="1"/>
                <c:pt idx="0">
                  <c:v>Cattle</c:v>
                </c:pt>
              </c:strCache>
            </c:strRef>
          </c:tx>
          <c:marker>
            <c:symbol val="none"/>
          </c:marker>
          <c:xVal>
            <c:numRef>
              <c:f>'Fig 6 '!$C$7:$AB$7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xVal>
          <c:yVal>
            <c:numRef>
              <c:f>'Fig 6 '!$C$8:$AB$8</c:f>
              <c:numCache>
                <c:formatCode>#\ ##0_i</c:formatCode>
                <c:ptCount val="26"/>
                <c:pt idx="0">
                  <c:v>100</c:v>
                </c:pt>
                <c:pt idx="1">
                  <c:v>95.503401122090835</c:v>
                </c:pt>
                <c:pt idx="2">
                  <c:v>91.126556202089617</c:v>
                </c:pt>
                <c:pt idx="3">
                  <c:v>88.031219795470136</c:v>
                </c:pt>
                <c:pt idx="4">
                  <c:v>86.753227553868058</c:v>
                </c:pt>
                <c:pt idx="5">
                  <c:v>86.317520336235802</c:v>
                </c:pt>
                <c:pt idx="6">
                  <c:v>86.194359913545242</c:v>
                </c:pt>
                <c:pt idx="7">
                  <c:v>84.629518856852542</c:v>
                </c:pt>
                <c:pt idx="8">
                  <c:v>83.372493466605448</c:v>
                </c:pt>
                <c:pt idx="9">
                  <c:v>82.419764799864453</c:v>
                </c:pt>
                <c:pt idx="10">
                  <c:v>81.406686627651865</c:v>
                </c:pt>
                <c:pt idx="11">
                  <c:v>80.338916433380319</c:v>
                </c:pt>
                <c:pt idx="12">
                  <c:v>78.406532138436134</c:v>
                </c:pt>
                <c:pt idx="13">
                  <c:v>77.499294563852288</c:v>
                </c:pt>
                <c:pt idx="14">
                  <c:v>76.433287550075832</c:v>
                </c:pt>
                <c:pt idx="15">
                  <c:v>75.827018450406015</c:v>
                </c:pt>
                <c:pt idx="16">
                  <c:v>75.361351231363443</c:v>
                </c:pt>
                <c:pt idx="17">
                  <c:v>75.710240114914967</c:v>
                </c:pt>
                <c:pt idx="18">
                  <c:v>75.452246102658108</c:v>
                </c:pt>
                <c:pt idx="19">
                  <c:v>74.72880485749576</c:v>
                </c:pt>
                <c:pt idx="20">
                  <c:v>73.814219137271792</c:v>
                </c:pt>
                <c:pt idx="21">
                  <c:v>72.641443789885997</c:v>
                </c:pt>
                <c:pt idx="22">
                  <c:v>72.585041026416803</c:v>
                </c:pt>
                <c:pt idx="23">
                  <c:v>73.045770569323693</c:v>
                </c:pt>
                <c:pt idx="24">
                  <c:v>73.579417399830803</c:v>
                </c:pt>
                <c:pt idx="25">
                  <c:v>74.095739980909201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F43-4602-BAF1-C833D85BC210}"/>
            </c:ext>
          </c:extLst>
        </c:ser>
        <c:ser>
          <c:idx val="1"/>
          <c:order val="3"/>
          <c:tx>
            <c:strRef>
              <c:f>'Fig 6 '!$B$9</c:f>
              <c:strCache>
                <c:ptCount val="1"/>
                <c:pt idx="0">
                  <c:v>Sheep </c:v>
                </c:pt>
              </c:strCache>
            </c:strRef>
          </c:tx>
          <c:marker>
            <c:symbol val="none"/>
          </c:marker>
          <c:xVal>
            <c:numRef>
              <c:f>'Fig 6 '!$C$7:$AB$7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xVal>
          <c:yVal>
            <c:numRef>
              <c:f>'Fig 6 '!$C$9:$AB$9</c:f>
              <c:numCache>
                <c:formatCode>#\ ##0_i</c:formatCode>
                <c:ptCount val="26"/>
                <c:pt idx="0">
                  <c:v>100</c:v>
                </c:pt>
                <c:pt idx="1">
                  <c:v>98.412835941059569</c:v>
                </c:pt>
                <c:pt idx="2">
                  <c:v>96.44621798660225</c:v>
                </c:pt>
                <c:pt idx="3">
                  <c:v>93.587059547190592</c:v>
                </c:pt>
                <c:pt idx="4">
                  <c:v>90.760666912878207</c:v>
                </c:pt>
                <c:pt idx="5">
                  <c:v>88.572976465774758</c:v>
                </c:pt>
                <c:pt idx="6">
                  <c:v>88.991861105656071</c:v>
                </c:pt>
                <c:pt idx="7">
                  <c:v>88.859279969155196</c:v>
                </c:pt>
                <c:pt idx="8">
                  <c:v>89.129615063415955</c:v>
                </c:pt>
                <c:pt idx="9">
                  <c:v>88.737291099248793</c:v>
                </c:pt>
                <c:pt idx="10">
                  <c:v>86.300560812496713</c:v>
                </c:pt>
                <c:pt idx="11">
                  <c:v>79.334436354416951</c:v>
                </c:pt>
                <c:pt idx="12">
                  <c:v>77.40037047927818</c:v>
                </c:pt>
                <c:pt idx="13">
                  <c:v>76.906990468657</c:v>
                </c:pt>
                <c:pt idx="14">
                  <c:v>76.749187328419296</c:v>
                </c:pt>
                <c:pt idx="15">
                  <c:v>76.400883599706745</c:v>
                </c:pt>
                <c:pt idx="16">
                  <c:v>75.523825141039794</c:v>
                </c:pt>
                <c:pt idx="17">
                  <c:v>74.780062222933296</c:v>
                </c:pt>
                <c:pt idx="18">
                  <c:v>71.93830534139893</c:v>
                </c:pt>
                <c:pt idx="19">
                  <c:v>70.524423375408162</c:v>
                </c:pt>
                <c:pt idx="20">
                  <c:v>67.944596582471192</c:v>
                </c:pt>
                <c:pt idx="21">
                  <c:v>66.958790416322998</c:v>
                </c:pt>
                <c:pt idx="22">
                  <c:v>66.489005494281898</c:v>
                </c:pt>
                <c:pt idx="23">
                  <c:v>66.650703224844193</c:v>
                </c:pt>
                <c:pt idx="24">
                  <c:v>66.899566498831078</c:v>
                </c:pt>
                <c:pt idx="25">
                  <c:v>67.326520650574537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F43-4602-BAF1-C833D85BC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70560"/>
        <c:axId val="148372096"/>
      </c:scatterChart>
      <c:valAx>
        <c:axId val="148370560"/>
        <c:scaling>
          <c:orientation val="minMax"/>
          <c:max val="2015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8372096"/>
        <c:crosses val="autoZero"/>
        <c:crossBetween val="midCat"/>
      </c:valAx>
      <c:valAx>
        <c:axId val="1483720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8370560"/>
        <c:crosses val="autoZero"/>
        <c:crossBetween val="midCat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7'!$B$9:$B$38</c:f>
              <c:strCache>
                <c:ptCount val="30"/>
                <c:pt idx="0">
                  <c:v>EU-28</c:v>
                </c:pt>
                <c:pt idx="2">
                  <c:v>Slovakia</c:v>
                </c:pt>
                <c:pt idx="3">
                  <c:v>Bulgaria</c:v>
                </c:pt>
                <c:pt idx="4">
                  <c:v>Estonia</c:v>
                </c:pt>
                <c:pt idx="5">
                  <c:v>Lithuania</c:v>
                </c:pt>
                <c:pt idx="6">
                  <c:v>Czech Republic</c:v>
                </c:pt>
                <c:pt idx="7">
                  <c:v>Latvia</c:v>
                </c:pt>
                <c:pt idx="8">
                  <c:v>Romania</c:v>
                </c:pt>
                <c:pt idx="9">
                  <c:v>Croatia</c:v>
                </c:pt>
                <c:pt idx="10">
                  <c:v>Poland</c:v>
                </c:pt>
                <c:pt idx="11">
                  <c:v>Hungary</c:v>
                </c:pt>
                <c:pt idx="12">
                  <c:v>Netherlands</c:v>
                </c:pt>
                <c:pt idx="13">
                  <c:v>Belgium</c:v>
                </c:pt>
                <c:pt idx="14">
                  <c:v>Greece</c:v>
                </c:pt>
                <c:pt idx="15">
                  <c:v>Germany</c:v>
                </c:pt>
                <c:pt idx="16">
                  <c:v>Italy</c:v>
                </c:pt>
                <c:pt idx="17">
                  <c:v>Denmark</c:v>
                </c:pt>
                <c:pt idx="18">
                  <c:v>United Kingdom</c:v>
                </c:pt>
                <c:pt idx="19">
                  <c:v>Malta</c:v>
                </c:pt>
                <c:pt idx="20">
                  <c:v>Austria</c:v>
                </c:pt>
                <c:pt idx="21">
                  <c:v>Sweden</c:v>
                </c:pt>
                <c:pt idx="22">
                  <c:v>Finland</c:v>
                </c:pt>
                <c:pt idx="23">
                  <c:v>Slovenia</c:v>
                </c:pt>
                <c:pt idx="24">
                  <c:v>France</c:v>
                </c:pt>
                <c:pt idx="25">
                  <c:v>Portugal</c:v>
                </c:pt>
                <c:pt idx="26">
                  <c:v>Luxembourg</c:v>
                </c:pt>
                <c:pt idx="27">
                  <c:v>Ireland</c:v>
                </c:pt>
                <c:pt idx="28">
                  <c:v>Spain</c:v>
                </c:pt>
                <c:pt idx="29">
                  <c:v>Cyprus</c:v>
                </c:pt>
              </c:strCache>
            </c:strRef>
          </c:cat>
          <c:val>
            <c:numRef>
              <c:f>'Fig 7'!$E$9:$E$38</c:f>
              <c:numCache>
                <c:formatCode>0.0%</c:formatCode>
                <c:ptCount val="30"/>
                <c:pt idx="0">
                  <c:v>-0.19992718747014043</c:v>
                </c:pt>
                <c:pt idx="2">
                  <c:v>-0.5497929472024351</c:v>
                </c:pt>
                <c:pt idx="3">
                  <c:v>-0.51378107929282923</c:v>
                </c:pt>
                <c:pt idx="4">
                  <c:v>-0.50072557675715768</c:v>
                </c:pt>
                <c:pt idx="5">
                  <c:v>-0.48428342740900487</c:v>
                </c:pt>
                <c:pt idx="6">
                  <c:v>-0.48406540166769024</c:v>
                </c:pt>
                <c:pt idx="7">
                  <c:v>-0.45793477601912336</c:v>
                </c:pt>
                <c:pt idx="8">
                  <c:v>-0.45596612783441492</c:v>
                </c:pt>
                <c:pt idx="9">
                  <c:v>-0.37680027616228756</c:v>
                </c:pt>
                <c:pt idx="10">
                  <c:v>-0.35193268699174007</c:v>
                </c:pt>
                <c:pt idx="11">
                  <c:v>-0.32315511851206136</c:v>
                </c:pt>
                <c:pt idx="12">
                  <c:v>-0.23834845182009842</c:v>
                </c:pt>
                <c:pt idx="13">
                  <c:v>-0.18496102982374946</c:v>
                </c:pt>
                <c:pt idx="14">
                  <c:v>-0.17661213226907857</c:v>
                </c:pt>
                <c:pt idx="15">
                  <c:v>-0.16379722652746898</c:v>
                </c:pt>
                <c:pt idx="16">
                  <c:v>-0.15994991989175442</c:v>
                </c:pt>
                <c:pt idx="17">
                  <c:v>-0.15742878148039643</c:v>
                </c:pt>
                <c:pt idx="18">
                  <c:v>-0.15404218995201469</c:v>
                </c:pt>
                <c:pt idx="19">
                  <c:v>-0.14562482020748399</c:v>
                </c:pt>
                <c:pt idx="20">
                  <c:v>-0.12795974478843034</c:v>
                </c:pt>
                <c:pt idx="21">
                  <c:v>-8.9671193608756014E-2</c:v>
                </c:pt>
                <c:pt idx="22">
                  <c:v>-8.415597868190397E-2</c:v>
                </c:pt>
                <c:pt idx="23">
                  <c:v>-7.8191354445903929E-2</c:v>
                </c:pt>
                <c:pt idx="24">
                  <c:v>-6.1123378698300049E-2</c:v>
                </c:pt>
                <c:pt idx="25">
                  <c:v>-5.5043598912425412E-2</c:v>
                </c:pt>
                <c:pt idx="26">
                  <c:v>-5.4354741763449933E-2</c:v>
                </c:pt>
                <c:pt idx="27">
                  <c:v>-4.7556700468940463E-2</c:v>
                </c:pt>
                <c:pt idx="28">
                  <c:v>3.5545498976278685E-2</c:v>
                </c:pt>
                <c:pt idx="29">
                  <c:v>5.6122914555870179E-2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0B-498E-ACFD-69391B003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74976"/>
        <c:axId val="148997248"/>
      </c:barChart>
      <c:catAx>
        <c:axId val="14897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8997248"/>
        <c:crosses val="autoZero"/>
        <c:auto val="1"/>
        <c:lblAlgn val="ctr"/>
        <c:lblOffset val="100"/>
        <c:noMultiLvlLbl val="0"/>
      </c:catAx>
      <c:valAx>
        <c:axId val="148997248"/>
        <c:scaling>
          <c:orientation val="minMax"/>
          <c:max val="0.1"/>
          <c:min val="-0.70000000000000007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crossAx val="148974976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8 '!$I$8</c:f>
              <c:strCache>
                <c:ptCount val="1"/>
                <c:pt idx="0">
                  <c:v>Enteric fermentation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8 '!$H$10:$H$39</c:f>
              <c:strCache>
                <c:ptCount val="30"/>
                <c:pt idx="0">
                  <c:v>EU-28</c:v>
                </c:pt>
                <c:pt idx="2">
                  <c:v>France</c:v>
                </c:pt>
                <c:pt idx="3">
                  <c:v>Germany</c:v>
                </c:pt>
                <c:pt idx="4">
                  <c:v>United Kingdom</c:v>
                </c:pt>
                <c:pt idx="5">
                  <c:v>Spain</c:v>
                </c:pt>
                <c:pt idx="6">
                  <c:v>Italy</c:v>
                </c:pt>
                <c:pt idx="7">
                  <c:v>Poland</c:v>
                </c:pt>
                <c:pt idx="8">
                  <c:v>Ireland</c:v>
                </c:pt>
                <c:pt idx="9">
                  <c:v>Romania</c:v>
                </c:pt>
                <c:pt idx="10">
                  <c:v>Netherlands</c:v>
                </c:pt>
                <c:pt idx="11">
                  <c:v>Belgium</c:v>
                </c:pt>
                <c:pt idx="12">
                  <c:v>Austria</c:v>
                </c:pt>
                <c:pt idx="13">
                  <c:v>Greece</c:v>
                </c:pt>
                <c:pt idx="14">
                  <c:v>Denmark</c:v>
                </c:pt>
                <c:pt idx="15">
                  <c:v>Portugal</c:v>
                </c:pt>
                <c:pt idx="16">
                  <c:v>Sweden</c:v>
                </c:pt>
                <c:pt idx="17">
                  <c:v>Czech Republic</c:v>
                </c:pt>
                <c:pt idx="18">
                  <c:v>Finland</c:v>
                </c:pt>
                <c:pt idx="19">
                  <c:v>Hungary</c:v>
                </c:pt>
                <c:pt idx="20">
                  <c:v>Lithuania</c:v>
                </c:pt>
                <c:pt idx="21">
                  <c:v>Bulgaria</c:v>
                </c:pt>
                <c:pt idx="22">
                  <c:v>Croatia</c:v>
                </c:pt>
                <c:pt idx="23">
                  <c:v>Slovakia</c:v>
                </c:pt>
                <c:pt idx="24">
                  <c:v>Slovenia</c:v>
                </c:pt>
                <c:pt idx="25">
                  <c:v>Latvia</c:v>
                </c:pt>
                <c:pt idx="26">
                  <c:v>Estonia</c:v>
                </c:pt>
                <c:pt idx="27">
                  <c:v>Luxembourg</c:v>
                </c:pt>
                <c:pt idx="28">
                  <c:v>Cyprus</c:v>
                </c:pt>
                <c:pt idx="29">
                  <c:v>Malta</c:v>
                </c:pt>
              </c:strCache>
            </c:strRef>
          </c:cat>
          <c:val>
            <c:numRef>
              <c:f>'Fig 8 '!$I$10:$I$39</c:f>
              <c:numCache>
                <c:formatCode>#\ ##0_i</c:formatCode>
                <c:ptCount val="30"/>
                <c:pt idx="0">
                  <c:v>192226.85222419302</c:v>
                </c:pt>
                <c:pt idx="2">
                  <c:v>34580.161135889903</c:v>
                </c:pt>
                <c:pt idx="3">
                  <c:v>24781.548059249999</c:v>
                </c:pt>
                <c:pt idx="4">
                  <c:v>24072.785332495201</c:v>
                </c:pt>
                <c:pt idx="5">
                  <c:v>14440.9913756854</c:v>
                </c:pt>
                <c:pt idx="6">
                  <c:v>13774.106254571099</c:v>
                </c:pt>
                <c:pt idx="7">
                  <c:v>12419.468906078198</c:v>
                </c:pt>
                <c:pt idx="8">
                  <c:v>10936.4556340697</c:v>
                </c:pt>
                <c:pt idx="9">
                  <c:v>10682.1950153868</c:v>
                </c:pt>
                <c:pt idx="10">
                  <c:v>8511.5523535434895</c:v>
                </c:pt>
                <c:pt idx="11">
                  <c:v>4582.7581856882798</c:v>
                </c:pt>
                <c:pt idx="12">
                  <c:v>4130.8390249976101</c:v>
                </c:pt>
                <c:pt idx="13">
                  <c:v>3918.8793424155901</c:v>
                </c:pt>
                <c:pt idx="14">
                  <c:v>3667.2306968051498</c:v>
                </c:pt>
                <c:pt idx="15">
                  <c:v>3479.3890831240997</c:v>
                </c:pt>
                <c:pt idx="16">
                  <c:v>3005.1240489332399</c:v>
                </c:pt>
                <c:pt idx="17">
                  <c:v>2895.9583704839397</c:v>
                </c:pt>
                <c:pt idx="18">
                  <c:v>2117.4260738061598</c:v>
                </c:pt>
                <c:pt idx="19">
                  <c:v>2036.6917754620899</c:v>
                </c:pt>
                <c:pt idx="20">
                  <c:v>1637.44212344226</c:v>
                </c:pt>
                <c:pt idx="21">
                  <c:v>1529.2723495366899</c:v>
                </c:pt>
                <c:pt idx="22">
                  <c:v>1024.3574445987899</c:v>
                </c:pt>
                <c:pt idx="23">
                  <c:v>986.04477071356098</c:v>
                </c:pt>
                <c:pt idx="24">
                  <c:v>932.51326000000006</c:v>
                </c:pt>
                <c:pt idx="25">
                  <c:v>858.23035324937098</c:v>
                </c:pt>
                <c:pt idx="26">
                  <c:v>540.50808527182005</c:v>
                </c:pt>
                <c:pt idx="27">
                  <c:v>429.60214999999999</c:v>
                </c:pt>
                <c:pt idx="28">
                  <c:v>224.40099999999998</c:v>
                </c:pt>
                <c:pt idx="29">
                  <c:v>30.9200136965298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5A-40A4-BE9A-42548B77C3C7}"/>
            </c:ext>
          </c:extLst>
        </c:ser>
        <c:ser>
          <c:idx val="1"/>
          <c:order val="1"/>
          <c:tx>
            <c:strRef>
              <c:f>'Fig 8 '!$J$8</c:f>
              <c:strCache>
                <c:ptCount val="1"/>
                <c:pt idx="0">
                  <c:v>Manure management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8 '!$H$10:$H$39</c:f>
              <c:strCache>
                <c:ptCount val="30"/>
                <c:pt idx="0">
                  <c:v>EU-28</c:v>
                </c:pt>
                <c:pt idx="2">
                  <c:v>France</c:v>
                </c:pt>
                <c:pt idx="3">
                  <c:v>Germany</c:v>
                </c:pt>
                <c:pt idx="4">
                  <c:v>United Kingdom</c:v>
                </c:pt>
                <c:pt idx="5">
                  <c:v>Spain</c:v>
                </c:pt>
                <c:pt idx="6">
                  <c:v>Italy</c:v>
                </c:pt>
                <c:pt idx="7">
                  <c:v>Poland</c:v>
                </c:pt>
                <c:pt idx="8">
                  <c:v>Ireland</c:v>
                </c:pt>
                <c:pt idx="9">
                  <c:v>Romania</c:v>
                </c:pt>
                <c:pt idx="10">
                  <c:v>Netherlands</c:v>
                </c:pt>
                <c:pt idx="11">
                  <c:v>Belgium</c:v>
                </c:pt>
                <c:pt idx="12">
                  <c:v>Austria</c:v>
                </c:pt>
                <c:pt idx="13">
                  <c:v>Greece</c:v>
                </c:pt>
                <c:pt idx="14">
                  <c:v>Denmark</c:v>
                </c:pt>
                <c:pt idx="15">
                  <c:v>Portugal</c:v>
                </c:pt>
                <c:pt idx="16">
                  <c:v>Sweden</c:v>
                </c:pt>
                <c:pt idx="17">
                  <c:v>Czech Republic</c:v>
                </c:pt>
                <c:pt idx="18">
                  <c:v>Finland</c:v>
                </c:pt>
                <c:pt idx="19">
                  <c:v>Hungary</c:v>
                </c:pt>
                <c:pt idx="20">
                  <c:v>Lithuania</c:v>
                </c:pt>
                <c:pt idx="21">
                  <c:v>Bulgaria</c:v>
                </c:pt>
                <c:pt idx="22">
                  <c:v>Croatia</c:v>
                </c:pt>
                <c:pt idx="23">
                  <c:v>Slovakia</c:v>
                </c:pt>
                <c:pt idx="24">
                  <c:v>Slovenia</c:v>
                </c:pt>
                <c:pt idx="25">
                  <c:v>Latvia</c:v>
                </c:pt>
                <c:pt idx="26">
                  <c:v>Estonia</c:v>
                </c:pt>
                <c:pt idx="27">
                  <c:v>Luxembourg</c:v>
                </c:pt>
                <c:pt idx="28">
                  <c:v>Cyprus</c:v>
                </c:pt>
                <c:pt idx="29">
                  <c:v>Malta</c:v>
                </c:pt>
              </c:strCache>
            </c:strRef>
          </c:cat>
          <c:val>
            <c:numRef>
              <c:f>'Fig 8 '!$J$10:$J$39</c:f>
              <c:numCache>
                <c:formatCode>#\ ##0_i</c:formatCode>
                <c:ptCount val="30"/>
                <c:pt idx="0">
                  <c:v>44847.663468155799</c:v>
                </c:pt>
                <c:pt idx="2">
                  <c:v>6219.1868367027</c:v>
                </c:pt>
                <c:pt idx="3">
                  <c:v>6201.1523535000006</c:v>
                </c:pt>
                <c:pt idx="4">
                  <c:v>3516.9893781866799</c:v>
                </c:pt>
                <c:pt idx="5">
                  <c:v>8461.5710019744001</c:v>
                </c:pt>
                <c:pt idx="6">
                  <c:v>2977.5572662771597</c:v>
                </c:pt>
                <c:pt idx="7">
                  <c:v>1619.1821052474299</c:v>
                </c:pt>
                <c:pt idx="8">
                  <c:v>1284.58456748289</c:v>
                </c:pt>
                <c:pt idx="9">
                  <c:v>1604.1722454789499</c:v>
                </c:pt>
                <c:pt idx="10">
                  <c:v>4486.4078836502395</c:v>
                </c:pt>
                <c:pt idx="11">
                  <c:v>1254.89573659651</c:v>
                </c:pt>
                <c:pt idx="12">
                  <c:v>438.09652271412097</c:v>
                </c:pt>
                <c:pt idx="13">
                  <c:v>661.1818602942659</c:v>
                </c:pt>
                <c:pt idx="14">
                  <c:v>1854.08078809219</c:v>
                </c:pt>
                <c:pt idx="15">
                  <c:v>591.23427808285805</c:v>
                </c:pt>
                <c:pt idx="16">
                  <c:v>255.68354065679998</c:v>
                </c:pt>
                <c:pt idx="17">
                  <c:v>771.466635411776</c:v>
                </c:pt>
                <c:pt idx="18">
                  <c:v>464.18019709949999</c:v>
                </c:pt>
                <c:pt idx="19">
                  <c:v>667.07579850386298</c:v>
                </c:pt>
                <c:pt idx="20">
                  <c:v>266.51351378621001</c:v>
                </c:pt>
                <c:pt idx="21">
                  <c:v>119.01183871844199</c:v>
                </c:pt>
                <c:pt idx="22">
                  <c:v>344.46093464697702</c:v>
                </c:pt>
                <c:pt idx="23">
                  <c:v>155.90597289626501</c:v>
                </c:pt>
                <c:pt idx="24">
                  <c:v>248.39153134403</c:v>
                </c:pt>
                <c:pt idx="25">
                  <c:v>101.14165820046401</c:v>
                </c:pt>
                <c:pt idx="26">
                  <c:v>77.990238191313296</c:v>
                </c:pt>
                <c:pt idx="27">
                  <c:v>64.194749999999999</c:v>
                </c:pt>
                <c:pt idx="28">
                  <c:v>137.28975</c:v>
                </c:pt>
                <c:pt idx="29">
                  <c:v>4.0642847645305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5A-40A4-BE9A-42548B77C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64256"/>
        <c:axId val="151274240"/>
      </c:barChart>
      <c:catAx>
        <c:axId val="15126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1274240"/>
        <c:crosses val="autoZero"/>
        <c:auto val="1"/>
        <c:lblAlgn val="ctr"/>
        <c:lblOffset val="100"/>
        <c:noMultiLvlLbl val="0"/>
      </c:catAx>
      <c:valAx>
        <c:axId val="151274240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crossAx val="151264256"/>
        <c:crosses val="autoZero"/>
        <c:crossBetween val="between"/>
      </c:valAx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430958020853808E-2"/>
          <c:y val="2.7151899816680945E-2"/>
          <c:w val="0.91012948589511922"/>
          <c:h val="0.699009043118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9 '!$I$7</c:f>
              <c:strCache>
                <c:ptCount val="1"/>
                <c:pt idx="0">
                  <c:v>Agricultural soil management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</c:spPr>
          <c:invertIfNegative val="0"/>
          <c:cat>
            <c:strRef>
              <c:f>'Fig 9 '!$H$9:$H$38</c:f>
              <c:strCache>
                <c:ptCount val="30"/>
                <c:pt idx="0">
                  <c:v>EU-28</c:v>
                </c:pt>
                <c:pt idx="2">
                  <c:v>France</c:v>
                </c:pt>
                <c:pt idx="3">
                  <c:v>Germany</c:v>
                </c:pt>
                <c:pt idx="4">
                  <c:v>United Kingdom</c:v>
                </c:pt>
                <c:pt idx="5">
                  <c:v>Poland</c:v>
                </c:pt>
                <c:pt idx="6">
                  <c:v>Spain</c:v>
                </c:pt>
                <c:pt idx="7">
                  <c:v>Italy</c:v>
                </c:pt>
                <c:pt idx="8">
                  <c:v>Ireland</c:v>
                </c:pt>
                <c:pt idx="9">
                  <c:v>Netherlands</c:v>
                </c:pt>
                <c:pt idx="10">
                  <c:v>Romania</c:v>
                </c:pt>
                <c:pt idx="11">
                  <c:v>Denmark</c:v>
                </c:pt>
                <c:pt idx="12">
                  <c:v>Bulgaria</c:v>
                </c:pt>
                <c:pt idx="13">
                  <c:v>Czech Republic</c:v>
                </c:pt>
                <c:pt idx="14">
                  <c:v>Finland</c:v>
                </c:pt>
                <c:pt idx="15">
                  <c:v>Hungary</c:v>
                </c:pt>
                <c:pt idx="16">
                  <c:v>Belgium</c:v>
                </c:pt>
                <c:pt idx="17">
                  <c:v>Greece</c:v>
                </c:pt>
                <c:pt idx="18">
                  <c:v>Sweden</c:v>
                </c:pt>
                <c:pt idx="19">
                  <c:v>Lithuania</c:v>
                </c:pt>
                <c:pt idx="20">
                  <c:v>Portugal</c:v>
                </c:pt>
                <c:pt idx="21">
                  <c:v>Austria</c:v>
                </c:pt>
                <c:pt idx="22">
                  <c:v>Latvia</c:v>
                </c:pt>
                <c:pt idx="23">
                  <c:v>Slovakia</c:v>
                </c:pt>
                <c:pt idx="24">
                  <c:v>Croatia</c:v>
                </c:pt>
                <c:pt idx="25">
                  <c:v>Estonia</c:v>
                </c:pt>
                <c:pt idx="26">
                  <c:v>Slovenia</c:v>
                </c:pt>
                <c:pt idx="27">
                  <c:v>Luxembourg</c:v>
                </c:pt>
                <c:pt idx="28">
                  <c:v>Cyprus</c:v>
                </c:pt>
                <c:pt idx="29">
                  <c:v>Malta</c:v>
                </c:pt>
              </c:strCache>
            </c:strRef>
          </c:cat>
          <c:val>
            <c:numRef>
              <c:f>'Fig 9 '!$I$9:$I$38</c:f>
              <c:numCache>
                <c:formatCode>#\ ##0_i</c:formatCode>
                <c:ptCount val="30"/>
                <c:pt idx="0">
                  <c:v>163437.72047492498</c:v>
                </c:pt>
                <c:pt idx="2">
                  <c:v>33563.838250118402</c:v>
                </c:pt>
                <c:pt idx="3">
                  <c:v>27527.082351859997</c:v>
                </c:pt>
                <c:pt idx="4">
                  <c:v>14366.1642347259</c:v>
                </c:pt>
                <c:pt idx="5">
                  <c:v>12718.464561414001</c:v>
                </c:pt>
                <c:pt idx="6">
                  <c:v>10309.349842747899</c:v>
                </c:pt>
                <c:pt idx="7">
                  <c:v>8960.0411904441189</c:v>
                </c:pt>
                <c:pt idx="8">
                  <c:v>6079.5214363814803</c:v>
                </c:pt>
                <c:pt idx="9">
                  <c:v>5469.3360563778197</c:v>
                </c:pt>
                <c:pt idx="10">
                  <c:v>4898.8686949754101</c:v>
                </c:pt>
                <c:pt idx="11">
                  <c:v>3863.92416403267</c:v>
                </c:pt>
                <c:pt idx="12">
                  <c:v>3600.88525490453</c:v>
                </c:pt>
                <c:pt idx="13">
                  <c:v>3457.7607597920996</c:v>
                </c:pt>
                <c:pt idx="14">
                  <c:v>3427.0436574881196</c:v>
                </c:pt>
                <c:pt idx="15">
                  <c:v>3302.8430570724299</c:v>
                </c:pt>
                <c:pt idx="16">
                  <c:v>3276.5525167966898</c:v>
                </c:pt>
                <c:pt idx="17">
                  <c:v>3208.9565481398299</c:v>
                </c:pt>
                <c:pt idx="18">
                  <c:v>3166.4972840621203</c:v>
                </c:pt>
                <c:pt idx="19">
                  <c:v>2431.7136581999698</c:v>
                </c:pt>
                <c:pt idx="20">
                  <c:v>2113.6804240719498</c:v>
                </c:pt>
                <c:pt idx="21">
                  <c:v>2050.3492047865998</c:v>
                </c:pt>
                <c:pt idx="22">
                  <c:v>1657.62051582196</c:v>
                </c:pt>
                <c:pt idx="23">
                  <c:v>1626.0356357278799</c:v>
                </c:pt>
                <c:pt idx="24">
                  <c:v>970.43748695408806</c:v>
                </c:pt>
                <c:pt idx="25">
                  <c:v>646.11883879601191</c:v>
                </c:pt>
                <c:pt idx="26">
                  <c:v>445.78676983470802</c:v>
                </c:pt>
                <c:pt idx="27">
                  <c:v>146.146232481167</c:v>
                </c:pt>
                <c:pt idx="28">
                  <c:v>132.40437999999997</c:v>
                </c:pt>
                <c:pt idx="29">
                  <c:v>20.297466916644201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0C-49F2-9BE3-50E33F749C12}"/>
            </c:ext>
          </c:extLst>
        </c:ser>
        <c:ser>
          <c:idx val="1"/>
          <c:order val="1"/>
          <c:tx>
            <c:strRef>
              <c:f>'Fig 9 '!$J$7</c:f>
              <c:strCache>
                <c:ptCount val="1"/>
                <c:pt idx="0">
                  <c:v>Manure management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9 '!$H$9:$H$38</c:f>
              <c:strCache>
                <c:ptCount val="30"/>
                <c:pt idx="0">
                  <c:v>EU-28</c:v>
                </c:pt>
                <c:pt idx="2">
                  <c:v>France</c:v>
                </c:pt>
                <c:pt idx="3">
                  <c:v>Germany</c:v>
                </c:pt>
                <c:pt idx="4">
                  <c:v>United Kingdom</c:v>
                </c:pt>
                <c:pt idx="5">
                  <c:v>Poland</c:v>
                </c:pt>
                <c:pt idx="6">
                  <c:v>Spain</c:v>
                </c:pt>
                <c:pt idx="7">
                  <c:v>Italy</c:v>
                </c:pt>
                <c:pt idx="8">
                  <c:v>Ireland</c:v>
                </c:pt>
                <c:pt idx="9">
                  <c:v>Netherlands</c:v>
                </c:pt>
                <c:pt idx="10">
                  <c:v>Romania</c:v>
                </c:pt>
                <c:pt idx="11">
                  <c:v>Denmark</c:v>
                </c:pt>
                <c:pt idx="12">
                  <c:v>Bulgaria</c:v>
                </c:pt>
                <c:pt idx="13">
                  <c:v>Czech Republic</c:v>
                </c:pt>
                <c:pt idx="14">
                  <c:v>Finland</c:v>
                </c:pt>
                <c:pt idx="15">
                  <c:v>Hungary</c:v>
                </c:pt>
                <c:pt idx="16">
                  <c:v>Belgium</c:v>
                </c:pt>
                <c:pt idx="17">
                  <c:v>Greece</c:v>
                </c:pt>
                <c:pt idx="18">
                  <c:v>Sweden</c:v>
                </c:pt>
                <c:pt idx="19">
                  <c:v>Lithuania</c:v>
                </c:pt>
                <c:pt idx="20">
                  <c:v>Portugal</c:v>
                </c:pt>
                <c:pt idx="21">
                  <c:v>Austria</c:v>
                </c:pt>
                <c:pt idx="22">
                  <c:v>Latvia</c:v>
                </c:pt>
                <c:pt idx="23">
                  <c:v>Slovakia</c:v>
                </c:pt>
                <c:pt idx="24">
                  <c:v>Croatia</c:v>
                </c:pt>
                <c:pt idx="25">
                  <c:v>Estonia</c:v>
                </c:pt>
                <c:pt idx="26">
                  <c:v>Slovenia</c:v>
                </c:pt>
                <c:pt idx="27">
                  <c:v>Luxembourg</c:v>
                </c:pt>
                <c:pt idx="28">
                  <c:v>Cyprus</c:v>
                </c:pt>
                <c:pt idx="29">
                  <c:v>Malta</c:v>
                </c:pt>
              </c:strCache>
            </c:strRef>
          </c:cat>
          <c:val>
            <c:numRef>
              <c:f>'Fig 9 '!$J$9:$J$38</c:f>
              <c:numCache>
                <c:formatCode>#\ ##0_i</c:formatCode>
                <c:ptCount val="30"/>
                <c:pt idx="0">
                  <c:v>20854.3980882861</c:v>
                </c:pt>
                <c:pt idx="2">
                  <c:v>1858.6960651388799</c:v>
                </c:pt>
                <c:pt idx="3">
                  <c:v>3833.40911306</c:v>
                </c:pt>
                <c:pt idx="4">
                  <c:v>1469.2097988313199</c:v>
                </c:pt>
                <c:pt idx="5">
                  <c:v>2087.61865391532</c:v>
                </c:pt>
                <c:pt idx="6">
                  <c:v>1781.6937778507699</c:v>
                </c:pt>
                <c:pt idx="7">
                  <c:v>2109.4792054925401</c:v>
                </c:pt>
                <c:pt idx="8">
                  <c:v>505.73005970212404</c:v>
                </c:pt>
                <c:pt idx="9">
                  <c:v>674.24170975279594</c:v>
                </c:pt>
                <c:pt idx="10">
                  <c:v>658.341853063391</c:v>
                </c:pt>
                <c:pt idx="11">
                  <c:v>732.02247439875498</c:v>
                </c:pt>
                <c:pt idx="12">
                  <c:v>477.57339498293999</c:v>
                </c:pt>
                <c:pt idx="13">
                  <c:v>1007.8144480318101</c:v>
                </c:pt>
                <c:pt idx="14">
                  <c:v>287.90530622177704</c:v>
                </c:pt>
                <c:pt idx="15">
                  <c:v>466.01324015942504</c:v>
                </c:pt>
                <c:pt idx="16">
                  <c:v>736.30621683620302</c:v>
                </c:pt>
                <c:pt idx="17">
                  <c:v>309.93145657943097</c:v>
                </c:pt>
                <c:pt idx="18">
                  <c:v>342.87943330709095</c:v>
                </c:pt>
                <c:pt idx="19">
                  <c:v>201.182021715762</c:v>
                </c:pt>
                <c:pt idx="20">
                  <c:v>192.643177901027</c:v>
                </c:pt>
                <c:pt idx="21">
                  <c:v>438.78312893570001</c:v>
                </c:pt>
                <c:pt idx="22">
                  <c:v>96.497508212084398</c:v>
                </c:pt>
                <c:pt idx="23">
                  <c:v>170.561442755065</c:v>
                </c:pt>
                <c:pt idx="24">
                  <c:v>146.72837429244501</c:v>
                </c:pt>
                <c:pt idx="25">
                  <c:v>61.761994296009696</c:v>
                </c:pt>
                <c:pt idx="26">
                  <c:v>97.296291952000004</c:v>
                </c:pt>
                <c:pt idx="27">
                  <c:v>35.078628959999996</c:v>
                </c:pt>
                <c:pt idx="28">
                  <c:v>64.382900000000006</c:v>
                </c:pt>
                <c:pt idx="29">
                  <c:v>10.6164017786116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0C-49F2-9BE3-50E33F749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690816"/>
        <c:axId val="150692608"/>
      </c:barChart>
      <c:catAx>
        <c:axId val="15069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0692608"/>
        <c:crosses val="autoZero"/>
        <c:auto val="1"/>
        <c:lblAlgn val="ctr"/>
        <c:lblOffset val="100"/>
        <c:noMultiLvlLbl val="0"/>
      </c:catAx>
      <c:valAx>
        <c:axId val="150692608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crossAx val="150690816"/>
        <c:crosses val="autoZero"/>
        <c:crossBetween val="between"/>
      </c:valAx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10'!$I$10:$I$39</c:f>
              <c:strCache>
                <c:ptCount val="30"/>
                <c:pt idx="0">
                  <c:v>EU-28</c:v>
                </c:pt>
                <c:pt idx="2">
                  <c:v>Netherlands</c:v>
                </c:pt>
                <c:pt idx="3">
                  <c:v>Belgium</c:v>
                </c:pt>
                <c:pt idx="4">
                  <c:v>Malta</c:v>
                </c:pt>
                <c:pt idx="5">
                  <c:v>Luxembourg</c:v>
                </c:pt>
                <c:pt idx="6">
                  <c:v>Cyprus</c:v>
                </c:pt>
                <c:pt idx="7">
                  <c:v>Ireland</c:v>
                </c:pt>
                <c:pt idx="8">
                  <c:v>Denmark</c:v>
                </c:pt>
                <c:pt idx="9">
                  <c:v>Germany</c:v>
                </c:pt>
                <c:pt idx="10">
                  <c:v>Slovenia</c:v>
                </c:pt>
                <c:pt idx="11">
                  <c:v>Finland</c:v>
                </c:pt>
                <c:pt idx="12">
                  <c:v>France</c:v>
                </c:pt>
                <c:pt idx="13">
                  <c:v>Austria</c:v>
                </c:pt>
                <c:pt idx="14">
                  <c:v>United Kingdom</c:v>
                </c:pt>
                <c:pt idx="15">
                  <c:v>Italy</c:v>
                </c:pt>
                <c:pt idx="16">
                  <c:v>Czech Republic</c:v>
                </c:pt>
                <c:pt idx="17">
                  <c:v>Sweden</c:v>
                </c:pt>
                <c:pt idx="18">
                  <c:v>Poland</c:v>
                </c:pt>
                <c:pt idx="19">
                  <c:v>Portugal</c:v>
                </c:pt>
                <c:pt idx="20">
                  <c:v>Greece</c:v>
                </c:pt>
                <c:pt idx="21">
                  <c:v>Croatia</c:v>
                </c:pt>
                <c:pt idx="22">
                  <c:v>Slovakia</c:v>
                </c:pt>
                <c:pt idx="23">
                  <c:v>Lithuania</c:v>
                </c:pt>
                <c:pt idx="24">
                  <c:v>Spain</c:v>
                </c:pt>
                <c:pt idx="25">
                  <c:v>Latvia</c:v>
                </c:pt>
                <c:pt idx="26">
                  <c:v>Romania</c:v>
                </c:pt>
                <c:pt idx="27">
                  <c:v>Estonia</c:v>
                </c:pt>
                <c:pt idx="28">
                  <c:v>Hungary</c:v>
                </c:pt>
                <c:pt idx="29">
                  <c:v>Bulgaria</c:v>
                </c:pt>
              </c:strCache>
            </c:strRef>
          </c:cat>
          <c:val>
            <c:numRef>
              <c:f>'Fig 10'!$J$10:$J$39</c:f>
              <c:numCache>
                <c:formatCode>#\ ##0.000_i</c:formatCode>
                <c:ptCount val="30"/>
                <c:pt idx="0">
                  <c:v>2.3854773665911471</c:v>
                </c:pt>
                <c:pt idx="2">
                  <c:v>10.370601654245872</c:v>
                </c:pt>
                <c:pt idx="3">
                  <c:v>7.4015032579328546</c:v>
                </c:pt>
                <c:pt idx="4">
                  <c:v>5.6371400475890496</c:v>
                </c:pt>
                <c:pt idx="5">
                  <c:v>5.1184543633694801</c:v>
                </c:pt>
                <c:pt idx="6">
                  <c:v>4.4192444848580692</c:v>
                </c:pt>
                <c:pt idx="7">
                  <c:v>4.2460943802406366</c:v>
                </c:pt>
                <c:pt idx="8">
                  <c:v>3.8440425207612874</c:v>
                </c:pt>
                <c:pt idx="9">
                  <c:v>3.8183801344785331</c:v>
                </c:pt>
                <c:pt idx="10">
                  <c:v>3.6152913918775695</c:v>
                </c:pt>
                <c:pt idx="11">
                  <c:v>2.7709156954503755</c:v>
                </c:pt>
                <c:pt idx="12">
                  <c:v>2.6229327785683378</c:v>
                </c:pt>
                <c:pt idx="13">
                  <c:v>2.5947368213552089</c:v>
                </c:pt>
                <c:pt idx="14">
                  <c:v>2.5325216506816997</c:v>
                </c:pt>
                <c:pt idx="15">
                  <c:v>2.3311937792431419</c:v>
                </c:pt>
                <c:pt idx="16">
                  <c:v>2.3278912487891477</c:v>
                </c:pt>
                <c:pt idx="17">
                  <c:v>2.2356016665706577</c:v>
                </c:pt>
                <c:pt idx="18">
                  <c:v>2.0057592540042575</c:v>
                </c:pt>
                <c:pt idx="19">
                  <c:v>1.7743037034833054</c:v>
                </c:pt>
                <c:pt idx="20">
                  <c:v>1.6268090175590273</c:v>
                </c:pt>
                <c:pt idx="21">
                  <c:v>1.6167636170550068</c:v>
                </c:pt>
                <c:pt idx="22">
                  <c:v>1.529251140788094</c:v>
                </c:pt>
                <c:pt idx="23">
                  <c:v>1.5092853255346745</c:v>
                </c:pt>
                <c:pt idx="24">
                  <c:v>1.4841574764762562</c:v>
                </c:pt>
                <c:pt idx="25">
                  <c:v>1.4396700103373705</c:v>
                </c:pt>
                <c:pt idx="26">
                  <c:v>1.3384935483969682</c:v>
                </c:pt>
                <c:pt idx="27">
                  <c:v>1.3349226615893268</c:v>
                </c:pt>
                <c:pt idx="28">
                  <c:v>1.2141784819292989</c:v>
                </c:pt>
                <c:pt idx="29">
                  <c:v>1.1714140875768386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84-457C-8862-F3269BF5C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610304"/>
        <c:axId val="150611840"/>
      </c:barChart>
      <c:catAx>
        <c:axId val="1506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0611840"/>
        <c:crosses val="autoZero"/>
        <c:auto val="1"/>
        <c:lblAlgn val="ctr"/>
        <c:lblOffset val="100"/>
        <c:noMultiLvlLbl val="0"/>
      </c:catAx>
      <c:valAx>
        <c:axId val="1506118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crossAx val="15061030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25</xdr:row>
      <xdr:rowOff>76200</xdr:rowOff>
    </xdr:from>
    <xdr:to>
      <xdr:col>12</xdr:col>
      <xdr:colOff>47625</xdr:colOff>
      <xdr:row>62</xdr:row>
      <xdr:rowOff>92494</xdr:rowOff>
    </xdr:to>
    <xdr:graphicFrame macro="">
      <xdr:nvGraphicFramePr>
        <xdr:cNvPr id="414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38</xdr:row>
      <xdr:rowOff>47625</xdr:rowOff>
    </xdr:from>
    <xdr:to>
      <xdr:col>11</xdr:col>
      <xdr:colOff>504825</xdr:colOff>
      <xdr:row>67</xdr:row>
      <xdr:rowOff>108500</xdr:rowOff>
    </xdr:to>
    <xdr:graphicFrame macro="">
      <xdr:nvGraphicFramePr>
        <xdr:cNvPr id="10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561975</xdr:colOff>
      <xdr:row>6</xdr:row>
      <xdr:rowOff>123825</xdr:rowOff>
    </xdr:from>
    <xdr:to>
      <xdr:col>28</xdr:col>
      <xdr:colOff>257175</xdr:colOff>
      <xdr:row>28</xdr:row>
      <xdr:rowOff>130083</xdr:rowOff>
    </xdr:to>
    <xdr:graphicFrame macro="">
      <xdr:nvGraphicFramePr>
        <xdr:cNvPr id="7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400050</xdr:colOff>
      <xdr:row>7</xdr:row>
      <xdr:rowOff>104775</xdr:rowOff>
    </xdr:from>
    <xdr:to>
      <xdr:col>28</xdr:col>
      <xdr:colOff>95250</xdr:colOff>
      <xdr:row>29</xdr:row>
      <xdr:rowOff>115553</xdr:rowOff>
    </xdr:to>
    <xdr:graphicFrame macro="">
      <xdr:nvGraphicFramePr>
        <xdr:cNvPr id="92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6</xdr:row>
      <xdr:rowOff>114300</xdr:rowOff>
    </xdr:from>
    <xdr:to>
      <xdr:col>22</xdr:col>
      <xdr:colOff>95250</xdr:colOff>
      <xdr:row>28</xdr:row>
      <xdr:rowOff>76110</xdr:rowOff>
    </xdr:to>
    <xdr:graphicFrame macro="">
      <xdr:nvGraphicFramePr>
        <xdr:cNvPr id="3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20</xdr:row>
      <xdr:rowOff>133349</xdr:rowOff>
    </xdr:from>
    <xdr:to>
      <xdr:col>21</xdr:col>
      <xdr:colOff>152399</xdr:colOff>
      <xdr:row>56</xdr:row>
      <xdr:rowOff>30777</xdr:rowOff>
    </xdr:to>
    <xdr:graphicFrame macro="">
      <xdr:nvGraphicFramePr>
        <xdr:cNvPr id="20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8</xdr:row>
      <xdr:rowOff>1</xdr:rowOff>
    </xdr:from>
    <xdr:to>
      <xdr:col>18</xdr:col>
      <xdr:colOff>438150</xdr:colOff>
      <xdr:row>30</xdr:row>
      <xdr:rowOff>139306</xdr:rowOff>
    </xdr:to>
    <xdr:graphicFrame macro="">
      <xdr:nvGraphicFramePr>
        <xdr:cNvPr id="51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105743</xdr:colOff>
      <xdr:row>5</xdr:row>
      <xdr:rowOff>142574</xdr:rowOff>
    </xdr:from>
    <xdr:to>
      <xdr:col>23</xdr:col>
      <xdr:colOff>47625</xdr:colOff>
      <xdr:row>36</xdr:row>
      <xdr:rowOff>125260</xdr:rowOff>
    </xdr:to>
    <xdr:grpSp>
      <xdr:nvGrpSpPr>
        <xdr:cNvPr id="89213" name="Group 3"/>
        <xdr:cNvGrpSpPr>
          <a:grpSpLocks/>
        </xdr:cNvGrpSpPr>
      </xdr:nvGrpSpPr>
      <xdr:grpSpPr bwMode="auto">
        <a:xfrm>
          <a:off x="10783268" y="923624"/>
          <a:ext cx="7685707" cy="4678511"/>
          <a:chOff x="10467975" y="1000125"/>
          <a:chExt cx="7620958" cy="4263210"/>
        </a:xfrm>
      </xdr:grpSpPr>
      <xdr:graphicFrame macro="">
        <xdr:nvGraphicFramePr>
          <xdr:cNvPr id="89214" name="Chart 2"/>
          <xdr:cNvGraphicFramePr>
            <a:graphicFrameLocks/>
          </xdr:cNvGraphicFramePr>
        </xdr:nvGraphicFramePr>
        <xdr:xfrm>
          <a:off x="10467975" y="1000125"/>
          <a:ext cx="7620958" cy="42632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TextBox 1"/>
          <xdr:cNvSpPr txBox="1"/>
        </xdr:nvSpPr>
        <xdr:spPr>
          <a:xfrm>
            <a:off x="11248156" y="1132646"/>
            <a:ext cx="504888" cy="1935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000">
                <a:solidFill>
                  <a:srgbClr val="579339"/>
                </a:solidFill>
              </a:rPr>
              <a:t>192 227</a:t>
            </a:r>
          </a:p>
        </xdr:txBody>
      </xdr:sp>
      <xdr:sp macro="" textlink="">
        <xdr:nvSpPr>
          <xdr:cNvPr id="3" name="TextBox 2"/>
          <xdr:cNvSpPr txBox="1"/>
        </xdr:nvSpPr>
        <xdr:spPr>
          <a:xfrm>
            <a:off x="11295947" y="1245386"/>
            <a:ext cx="619204" cy="2267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GB" sz="1000">
                <a:solidFill>
                  <a:srgbClr val="F06423"/>
                </a:solidFill>
              </a:rPr>
              <a:t>44 848</a:t>
            </a:r>
          </a:p>
        </xdr:txBody>
      </xdr:sp>
    </xdr:grpSp>
    <xdr:clientData/>
  </xdr:twoCellAnchor>
  <xdr:twoCellAnchor>
    <xdr:from>
      <xdr:col>12</xdr:col>
      <xdr:colOff>57150</xdr:colOff>
      <xdr:row>8</xdr:row>
      <xdr:rowOff>19050</xdr:rowOff>
    </xdr:from>
    <xdr:to>
      <xdr:col>12</xdr:col>
      <xdr:colOff>219075</xdr:colOff>
      <xdr:row>8</xdr:row>
      <xdr:rowOff>123825</xdr:rowOff>
    </xdr:to>
    <xdr:cxnSp macro="">
      <xdr:nvCxnSpPr>
        <xdr:cNvPr id="5" name="Straight Connector 4"/>
        <xdr:cNvCxnSpPr/>
      </xdr:nvCxnSpPr>
      <xdr:spPr>
        <a:xfrm flipV="1">
          <a:off x="11029950" y="1219200"/>
          <a:ext cx="161925" cy="104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7</xdr:row>
      <xdr:rowOff>104775</xdr:rowOff>
    </xdr:from>
    <xdr:to>
      <xdr:col>12</xdr:col>
      <xdr:colOff>228600</xdr:colOff>
      <xdr:row>8</xdr:row>
      <xdr:rowOff>66675</xdr:rowOff>
    </xdr:to>
    <xdr:cxnSp macro="">
      <xdr:nvCxnSpPr>
        <xdr:cNvPr id="8" name="Straight Connector 7"/>
        <xdr:cNvCxnSpPr/>
      </xdr:nvCxnSpPr>
      <xdr:spPr>
        <a:xfrm flipV="1">
          <a:off x="11039475" y="1162050"/>
          <a:ext cx="161925" cy="104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3</xdr:row>
      <xdr:rowOff>114300</xdr:rowOff>
    </xdr:from>
    <xdr:to>
      <xdr:col>23</xdr:col>
      <xdr:colOff>47626</xdr:colOff>
      <xdr:row>37</xdr:row>
      <xdr:rowOff>125453</xdr:rowOff>
    </xdr:to>
    <xdr:graphicFrame macro="">
      <xdr:nvGraphicFramePr>
        <xdr:cNvPr id="16594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161925</xdr:colOff>
      <xdr:row>6</xdr:row>
      <xdr:rowOff>38098</xdr:rowOff>
    </xdr:from>
    <xdr:to>
      <xdr:col>13</xdr:col>
      <xdr:colOff>209550</xdr:colOff>
      <xdr:row>7</xdr:row>
      <xdr:rowOff>133349</xdr:rowOff>
    </xdr:to>
    <xdr:sp macro="" textlink="">
      <xdr:nvSpPr>
        <xdr:cNvPr id="7" name="TextBox 6"/>
        <xdr:cNvSpPr txBox="1"/>
      </xdr:nvSpPr>
      <xdr:spPr>
        <a:xfrm>
          <a:off x="11963400" y="904873"/>
          <a:ext cx="657225" cy="2381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accent1"/>
              </a:solidFill>
            </a:rPr>
            <a:t>163 438</a:t>
          </a: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0.07287</cdr:x>
      <cdr:y>0.08516</cdr:y>
    </cdr:from>
    <cdr:to>
      <cdr:x>0.09037</cdr:x>
      <cdr:y>0.10367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583692" y="438150"/>
          <a:ext cx="140184" cy="952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0.07084</cdr:x>
      <cdr:y>0.07467</cdr:y>
    </cdr:from>
    <cdr:to>
      <cdr:x>0.08834</cdr:x>
      <cdr:y>0.09318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567492" y="384175"/>
          <a:ext cx="140184" cy="952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6</xdr:row>
      <xdr:rowOff>180975</xdr:rowOff>
    </xdr:from>
    <xdr:to>
      <xdr:col>23</xdr:col>
      <xdr:colOff>171450</xdr:colOff>
      <xdr:row>27</xdr:row>
      <xdr:rowOff>45123</xdr:rowOff>
    </xdr:to>
    <xdr:graphicFrame macro="">
      <xdr:nvGraphicFramePr>
        <xdr:cNvPr id="1028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S57"/>
  <sheetViews>
    <sheetView showGridLines="0" zoomScaleNormal="100" workbookViewId="0"/>
  </sheetViews>
  <sheetFormatPr defaultRowHeight="12" x14ac:dyDescent="0.2"/>
  <cols>
    <col min="1" max="1" width="9.140625" style="2"/>
    <col min="2" max="2" width="20.42578125" style="2" customWidth="1"/>
    <col min="3" max="3" width="10.7109375" style="2" customWidth="1"/>
    <col min="4" max="4" width="9.85546875" style="2" customWidth="1"/>
    <col min="5" max="16384" width="9.140625" style="2"/>
  </cols>
  <sheetData>
    <row r="3" spans="2:8" x14ac:dyDescent="0.2">
      <c r="B3" s="1" t="s">
        <v>142</v>
      </c>
    </row>
    <row r="6" spans="2:8" ht="13.5" x14ac:dyDescent="0.25">
      <c r="B6" s="68"/>
      <c r="C6" s="181" t="s">
        <v>4</v>
      </c>
      <c r="D6" s="185"/>
      <c r="H6" s="2" t="s">
        <v>136</v>
      </c>
    </row>
    <row r="7" spans="2:8" ht="36" x14ac:dyDescent="0.2">
      <c r="B7" s="69"/>
      <c r="C7" s="70" t="s">
        <v>50</v>
      </c>
      <c r="D7" s="29" t="s">
        <v>5</v>
      </c>
    </row>
    <row r="8" spans="2:8" ht="36" x14ac:dyDescent="0.2">
      <c r="B8" s="71" t="s">
        <v>75</v>
      </c>
      <c r="C8" s="44">
        <v>4451812.5644295393</v>
      </c>
      <c r="D8" s="72">
        <v>100</v>
      </c>
    </row>
    <row r="9" spans="2:8" ht="24" x14ac:dyDescent="0.2">
      <c r="B9" s="73" t="s">
        <v>2</v>
      </c>
      <c r="C9" s="7">
        <v>4015064.2498062975</v>
      </c>
      <c r="D9" s="74">
        <f>C9/C8*100</f>
        <v>90.189427153494563</v>
      </c>
    </row>
    <row r="10" spans="2:8" x14ac:dyDescent="0.2">
      <c r="B10" s="9" t="s">
        <v>3</v>
      </c>
      <c r="C10" s="10">
        <v>426473</v>
      </c>
      <c r="D10" s="75">
        <f>C10/C8*100</f>
        <v>9.5797609137357913</v>
      </c>
    </row>
    <row r="11" spans="2:8" x14ac:dyDescent="0.2">
      <c r="B11" s="9" t="s">
        <v>34</v>
      </c>
      <c r="C11" s="10">
        <v>192226.85222419302</v>
      </c>
      <c r="D11" s="76">
        <f>C11/C8*100</f>
        <v>4.317945767980131</v>
      </c>
    </row>
    <row r="12" spans="2:8" x14ac:dyDescent="0.2">
      <c r="B12" s="9" t="s">
        <v>35</v>
      </c>
      <c r="C12" s="10">
        <v>65702.061556441899</v>
      </c>
      <c r="D12" s="77">
        <f>C12/C8*100</f>
        <v>1.4758496815748361</v>
      </c>
    </row>
    <row r="13" spans="2:8" x14ac:dyDescent="0.2">
      <c r="B13" s="9" t="s">
        <v>87</v>
      </c>
      <c r="C13" s="10">
        <v>2612.21764752944</v>
      </c>
      <c r="D13" s="77">
        <f>C13/C8*100</f>
        <v>5.8677619727329482E-2</v>
      </c>
    </row>
    <row r="14" spans="2:8" x14ac:dyDescent="0.2">
      <c r="B14" s="59" t="s">
        <v>88</v>
      </c>
      <c r="C14" s="60">
        <v>163437.72047492498</v>
      </c>
      <c r="D14" s="77">
        <f>C14/C8*100</f>
        <v>3.6712623927792896</v>
      </c>
    </row>
    <row r="15" spans="2:8" ht="36" x14ac:dyDescent="0.2">
      <c r="B15" s="78" t="s">
        <v>89</v>
      </c>
      <c r="C15" s="13">
        <v>2494</v>
      </c>
      <c r="D15" s="79">
        <f>C15/C8*100</f>
        <v>5.6022125008750999E-2</v>
      </c>
    </row>
    <row r="18" spans="2:19" x14ac:dyDescent="0.2">
      <c r="B18" s="2" t="s">
        <v>0</v>
      </c>
    </row>
    <row r="19" spans="2:19" x14ac:dyDescent="0.2">
      <c r="B19" s="2" t="s">
        <v>1</v>
      </c>
    </row>
    <row r="20" spans="2:19" x14ac:dyDescent="0.2">
      <c r="B20" s="17"/>
      <c r="C20" s="17" t="s">
        <v>76</v>
      </c>
      <c r="D20" s="17"/>
      <c r="E20" s="17"/>
      <c r="F20" s="17"/>
    </row>
    <row r="22" spans="2:19" x14ac:dyDescent="0.2">
      <c r="B22" s="2" t="s">
        <v>71</v>
      </c>
    </row>
    <row r="26" spans="2:19" x14ac:dyDescent="0.2">
      <c r="S26" s="2" t="s">
        <v>137</v>
      </c>
    </row>
    <row r="57" spans="2:2" x14ac:dyDescent="0.2">
      <c r="B57" s="2" t="s">
        <v>53</v>
      </c>
    </row>
  </sheetData>
  <mergeCells count="1">
    <mergeCell ref="C6:D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G48"/>
  <sheetViews>
    <sheetView showGridLines="0" zoomScaleNormal="100" workbookViewId="0"/>
  </sheetViews>
  <sheetFormatPr defaultRowHeight="12" x14ac:dyDescent="0.2"/>
  <cols>
    <col min="1" max="1" width="9.140625" style="2"/>
    <col min="2" max="2" width="14.5703125" style="2" customWidth="1"/>
    <col min="3" max="3" width="19.28515625" style="2" customWidth="1"/>
    <col min="4" max="4" width="22" style="2" customWidth="1"/>
    <col min="5" max="5" width="14.28515625" style="2" customWidth="1"/>
    <col min="6" max="16384" width="9.140625" style="2"/>
  </cols>
  <sheetData>
    <row r="3" spans="2:7" ht="13.5" x14ac:dyDescent="0.25">
      <c r="B3" s="214" t="s">
        <v>134</v>
      </c>
    </row>
    <row r="6" spans="2:7" ht="13.5" x14ac:dyDescent="0.25">
      <c r="B6" s="185"/>
      <c r="C6" s="181" t="s">
        <v>94</v>
      </c>
      <c r="D6" s="182"/>
      <c r="E6" s="182"/>
      <c r="F6" s="103"/>
      <c r="G6" s="103"/>
    </row>
    <row r="7" spans="2:7" ht="30" customHeight="1" x14ac:dyDescent="0.25">
      <c r="B7" s="186"/>
      <c r="C7" s="177" t="s">
        <v>83</v>
      </c>
      <c r="D7" s="161" t="s">
        <v>84</v>
      </c>
      <c r="E7" s="162" t="s">
        <v>85</v>
      </c>
    </row>
    <row r="8" spans="2:7" ht="12.75" customHeight="1" x14ac:dyDescent="0.25">
      <c r="B8" s="186"/>
      <c r="C8" s="183" t="s">
        <v>86</v>
      </c>
      <c r="D8" s="184"/>
      <c r="E8" s="184"/>
    </row>
    <row r="9" spans="2:7" x14ac:dyDescent="0.2">
      <c r="B9" s="43" t="s">
        <v>66</v>
      </c>
      <c r="C9" s="44">
        <v>241682.52705143599</v>
      </c>
      <c r="D9" s="45">
        <v>184790.42095830501</v>
      </c>
      <c r="E9" s="45">
        <f t="shared" ref="E9" si="0">+C9+D9</f>
        <v>426472.94800974103</v>
      </c>
    </row>
    <row r="10" spans="2:7" x14ac:dyDescent="0.2">
      <c r="B10" s="6" t="s">
        <v>105</v>
      </c>
      <c r="C10" s="7">
        <v>5837.6539222847896</v>
      </c>
      <c r="D10" s="8">
        <v>4012.8587336328901</v>
      </c>
      <c r="E10" s="8">
        <f t="shared" ref="E10:E37" si="1">+C10+D10</f>
        <v>9850.5126559176788</v>
      </c>
    </row>
    <row r="11" spans="2:7" x14ac:dyDescent="0.2">
      <c r="B11" s="9" t="s">
        <v>106</v>
      </c>
      <c r="C11" s="10">
        <v>1784.8122636322801</v>
      </c>
      <c r="D11" s="11">
        <v>4085.7177221181701</v>
      </c>
      <c r="E11" s="11">
        <f t="shared" si="1"/>
        <v>5870.5299857504506</v>
      </c>
    </row>
    <row r="12" spans="2:7" x14ac:dyDescent="0.2">
      <c r="B12" s="9" t="s">
        <v>107</v>
      </c>
      <c r="C12" s="10">
        <v>3667.42500589572</v>
      </c>
      <c r="D12" s="11">
        <v>4465.5752078239002</v>
      </c>
      <c r="E12" s="11">
        <f t="shared" si="1"/>
        <v>8133.0002137196207</v>
      </c>
    </row>
    <row r="13" spans="2:7" x14ac:dyDescent="0.2">
      <c r="B13" s="9" t="s">
        <v>108</v>
      </c>
      <c r="C13" s="10">
        <v>5524.3011877085901</v>
      </c>
      <c r="D13" s="11">
        <v>4596.87056732984</v>
      </c>
      <c r="E13" s="11">
        <f t="shared" si="1"/>
        <v>10121.171755038431</v>
      </c>
    </row>
    <row r="14" spans="2:7" x14ac:dyDescent="0.2">
      <c r="B14" s="9" t="s">
        <v>109</v>
      </c>
      <c r="C14" s="10">
        <v>32278.671858000002</v>
      </c>
      <c r="D14" s="11">
        <v>31605.500657920002</v>
      </c>
      <c r="E14" s="11">
        <f t="shared" si="1"/>
        <v>63884.17251592</v>
      </c>
    </row>
    <row r="15" spans="2:7" x14ac:dyDescent="0.2">
      <c r="B15" s="9" t="s">
        <v>110</v>
      </c>
      <c r="C15" s="10">
        <v>618.49832346313303</v>
      </c>
      <c r="D15" s="11">
        <v>707.88083309202204</v>
      </c>
      <c r="E15" s="11">
        <f t="shared" si="1"/>
        <v>1326.3791565551551</v>
      </c>
    </row>
    <row r="16" spans="2:7" x14ac:dyDescent="0.2">
      <c r="B16" s="9" t="s">
        <v>111</v>
      </c>
      <c r="C16" s="10">
        <v>12221.0402015526</v>
      </c>
      <c r="D16" s="11">
        <v>6585.2514960835997</v>
      </c>
      <c r="E16" s="11">
        <f t="shared" si="1"/>
        <v>18806.291697636199</v>
      </c>
    </row>
    <row r="17" spans="2:5" x14ac:dyDescent="0.2">
      <c r="B17" s="9" t="s">
        <v>112</v>
      </c>
      <c r="C17" s="10">
        <v>4754.5595833861398</v>
      </c>
      <c r="D17" s="11">
        <v>3529.0380573931998</v>
      </c>
      <c r="E17" s="11">
        <f t="shared" si="1"/>
        <v>8283.5976407793387</v>
      </c>
    </row>
    <row r="18" spans="2:5" x14ac:dyDescent="0.2">
      <c r="B18" s="9" t="s">
        <v>113</v>
      </c>
      <c r="C18" s="10">
        <v>23368.6983941781</v>
      </c>
      <c r="D18" s="11">
        <v>12098.420603221701</v>
      </c>
      <c r="E18" s="11">
        <f t="shared" si="1"/>
        <v>35467.118997399797</v>
      </c>
    </row>
    <row r="19" spans="2:5" x14ac:dyDescent="0.2">
      <c r="B19" s="9" t="s">
        <v>114</v>
      </c>
      <c r="C19" s="10">
        <v>40929.679389563797</v>
      </c>
      <c r="D19" s="11">
        <v>35437.664191648</v>
      </c>
      <c r="E19" s="11">
        <f t="shared" si="1"/>
        <v>76367.343581211797</v>
      </c>
    </row>
    <row r="20" spans="2:5" x14ac:dyDescent="0.2">
      <c r="B20" s="9" t="s">
        <v>115</v>
      </c>
      <c r="C20" s="10">
        <v>1368.8183792457601</v>
      </c>
      <c r="D20" s="11">
        <v>1117.1658612465301</v>
      </c>
      <c r="E20" s="11">
        <f t="shared" si="1"/>
        <v>2485.9842404922902</v>
      </c>
    </row>
    <row r="21" spans="2:5" x14ac:dyDescent="0.2">
      <c r="B21" s="9" t="s">
        <v>116</v>
      </c>
      <c r="C21" s="10">
        <v>18441.486818716399</v>
      </c>
      <c r="D21" s="11">
        <v>11073.5011889653</v>
      </c>
      <c r="E21" s="11">
        <f t="shared" si="1"/>
        <v>29514.988007681699</v>
      </c>
    </row>
    <row r="22" spans="2:5" x14ac:dyDescent="0.2">
      <c r="B22" s="9" t="s">
        <v>117</v>
      </c>
      <c r="C22" s="10">
        <v>362.01325000000003</v>
      </c>
      <c r="D22" s="11">
        <v>196.8886</v>
      </c>
      <c r="E22" s="11">
        <f t="shared" si="1"/>
        <v>558.90184999999997</v>
      </c>
    </row>
    <row r="23" spans="2:5" x14ac:dyDescent="0.2">
      <c r="B23" s="9" t="s">
        <v>118</v>
      </c>
      <c r="C23" s="10">
        <v>959.37201144983601</v>
      </c>
      <c r="D23" s="11">
        <v>1754.11802403404</v>
      </c>
      <c r="E23" s="11">
        <f t="shared" si="1"/>
        <v>2713.490035483876</v>
      </c>
    </row>
    <row r="24" spans="2:5" x14ac:dyDescent="0.2">
      <c r="B24" s="9" t="s">
        <v>119</v>
      </c>
      <c r="C24" s="10">
        <v>1903.9556372284701</v>
      </c>
      <c r="D24" s="11">
        <v>2632.8956799157399</v>
      </c>
      <c r="E24" s="11">
        <f t="shared" si="1"/>
        <v>4536.85131714421</v>
      </c>
    </row>
    <row r="25" spans="2:5" x14ac:dyDescent="0.2">
      <c r="B25" s="9" t="s">
        <v>120</v>
      </c>
      <c r="C25" s="10">
        <v>493.79689999999999</v>
      </c>
      <c r="D25" s="11">
        <v>181.22486144116701</v>
      </c>
      <c r="E25" s="11">
        <f t="shared" si="1"/>
        <v>675.02176144116697</v>
      </c>
    </row>
    <row r="26" spans="2:5" x14ac:dyDescent="0.2">
      <c r="B26" s="9" t="s">
        <v>121</v>
      </c>
      <c r="C26" s="10">
        <v>2722.68824747905</v>
      </c>
      <c r="D26" s="11">
        <v>3768.85629723185</v>
      </c>
      <c r="E26" s="11">
        <f t="shared" si="1"/>
        <v>6491.5445447108996</v>
      </c>
    </row>
    <row r="27" spans="2:5" x14ac:dyDescent="0.2">
      <c r="B27" s="9" t="s">
        <v>122</v>
      </c>
      <c r="C27" s="10">
        <v>34.984298461060199</v>
      </c>
      <c r="D27" s="11">
        <v>30.9138686952558</v>
      </c>
      <c r="E27" s="11">
        <f t="shared" si="1"/>
        <v>65.898167156315992</v>
      </c>
    </row>
    <row r="28" spans="2:5" x14ac:dyDescent="0.2">
      <c r="B28" s="9" t="s">
        <v>123</v>
      </c>
      <c r="C28" s="10">
        <v>12997.9602371937</v>
      </c>
      <c r="D28" s="11">
        <v>6143.5777661306201</v>
      </c>
      <c r="E28" s="11">
        <f t="shared" si="1"/>
        <v>19141.53800332432</v>
      </c>
    </row>
    <row r="29" spans="2:5" x14ac:dyDescent="0.2">
      <c r="B29" s="9" t="s">
        <v>124</v>
      </c>
      <c r="C29" s="10">
        <v>4569.49359699038</v>
      </c>
      <c r="D29" s="11">
        <v>2489.22845182433</v>
      </c>
      <c r="E29" s="11">
        <f t="shared" si="1"/>
        <v>7058.7220488147104</v>
      </c>
    </row>
    <row r="30" spans="2:5" x14ac:dyDescent="0.2">
      <c r="B30" s="9" t="s">
        <v>125</v>
      </c>
      <c r="C30" s="10">
        <v>14062.430228109301</v>
      </c>
      <c r="D30" s="11">
        <v>14816.892662894799</v>
      </c>
      <c r="E30" s="11">
        <f t="shared" si="1"/>
        <v>28879.3228910041</v>
      </c>
    </row>
    <row r="31" spans="2:5" x14ac:dyDescent="0.2">
      <c r="B31" s="9" t="s">
        <v>126</v>
      </c>
      <c r="C31" s="10">
        <v>4241.9431410963598</v>
      </c>
      <c r="D31" s="11">
        <v>2322.9450757178001</v>
      </c>
      <c r="E31" s="11">
        <f t="shared" si="1"/>
        <v>6564.8882168141599</v>
      </c>
    </row>
    <row r="32" spans="2:5" x14ac:dyDescent="0.2">
      <c r="B32" s="9" t="s">
        <v>132</v>
      </c>
      <c r="C32" s="10">
        <v>12781.238763862</v>
      </c>
      <c r="D32" s="11">
        <v>5737.4485701778003</v>
      </c>
      <c r="E32" s="11">
        <f t="shared" si="1"/>
        <v>18518.687334039801</v>
      </c>
    </row>
    <row r="33" spans="2:6" x14ac:dyDescent="0.2">
      <c r="B33" s="9" t="s">
        <v>127</v>
      </c>
      <c r="C33" s="10">
        <v>1180.9047913440299</v>
      </c>
      <c r="D33" s="11">
        <v>543.08306178670796</v>
      </c>
      <c r="E33" s="11">
        <f t="shared" si="1"/>
        <v>1723.9878531307379</v>
      </c>
    </row>
    <row r="34" spans="2:6" x14ac:dyDescent="0.2">
      <c r="B34" s="9" t="s">
        <v>128</v>
      </c>
      <c r="C34" s="10">
        <v>1141.9507436098299</v>
      </c>
      <c r="D34" s="11">
        <v>1796.5970784829401</v>
      </c>
      <c r="E34" s="11">
        <f t="shared" si="1"/>
        <v>2938.5478220927698</v>
      </c>
    </row>
    <row r="35" spans="2:6" x14ac:dyDescent="0.2">
      <c r="B35" s="9" t="s">
        <v>129</v>
      </c>
      <c r="C35" s="10">
        <v>2583.5675720599802</v>
      </c>
      <c r="D35" s="11">
        <v>3715.5550784073598</v>
      </c>
      <c r="E35" s="11">
        <f t="shared" si="1"/>
        <v>6299.1226504673396</v>
      </c>
    </row>
    <row r="36" spans="2:6" x14ac:dyDescent="0.2">
      <c r="B36" s="9" t="s">
        <v>130</v>
      </c>
      <c r="C36" s="10">
        <v>3260.8075895900402</v>
      </c>
      <c r="D36" s="11">
        <v>3509.3767173692099</v>
      </c>
      <c r="E36" s="11">
        <f t="shared" si="1"/>
        <v>6770.1843069592505</v>
      </c>
    </row>
    <row r="37" spans="2:6" x14ac:dyDescent="0.2">
      <c r="B37" s="12" t="s">
        <v>131</v>
      </c>
      <c r="C37" s="13">
        <v>27589.774710681901</v>
      </c>
      <c r="D37" s="14">
        <v>15835.3740335572</v>
      </c>
      <c r="E37" s="14">
        <f t="shared" si="1"/>
        <v>43425.148744239101</v>
      </c>
    </row>
    <row r="38" spans="2:6" x14ac:dyDescent="0.2">
      <c r="B38" s="15"/>
      <c r="C38" s="16"/>
      <c r="D38" s="16"/>
      <c r="E38" s="16"/>
    </row>
    <row r="39" spans="2:6" x14ac:dyDescent="0.2">
      <c r="B39" s="149" t="s">
        <v>91</v>
      </c>
      <c r="C39" s="149"/>
      <c r="D39" s="149"/>
      <c r="E39" s="149"/>
      <c r="F39" s="149"/>
    </row>
    <row r="40" spans="2:6" x14ac:dyDescent="0.2">
      <c r="B40" s="149" t="s">
        <v>133</v>
      </c>
      <c r="C40" s="149"/>
      <c r="D40" s="149"/>
      <c r="E40" s="149"/>
      <c r="F40" s="149"/>
    </row>
    <row r="41" spans="2:6" x14ac:dyDescent="0.2">
      <c r="B41" s="149" t="s">
        <v>92</v>
      </c>
      <c r="C41" s="149"/>
      <c r="D41" s="149"/>
      <c r="E41" s="149"/>
      <c r="F41" s="149"/>
    </row>
    <row r="42" spans="2:6" x14ac:dyDescent="0.2">
      <c r="B42" s="159" t="s">
        <v>93</v>
      </c>
      <c r="C42" s="159"/>
      <c r="D42" s="159"/>
      <c r="E42" s="159"/>
    </row>
    <row r="44" spans="2:6" x14ac:dyDescent="0.2">
      <c r="B44" s="2" t="s">
        <v>0</v>
      </c>
    </row>
    <row r="45" spans="2:6" x14ac:dyDescent="0.2">
      <c r="B45" s="2" t="s">
        <v>1</v>
      </c>
    </row>
    <row r="46" spans="2:6" x14ac:dyDescent="0.2">
      <c r="B46" s="17"/>
      <c r="C46" s="17" t="s">
        <v>70</v>
      </c>
      <c r="D46" s="17"/>
      <c r="E46" s="17"/>
      <c r="F46" s="17"/>
    </row>
    <row r="48" spans="2:6" x14ac:dyDescent="0.2">
      <c r="B48" s="2" t="s">
        <v>71</v>
      </c>
    </row>
  </sheetData>
  <mergeCells count="3">
    <mergeCell ref="C6:E6"/>
    <mergeCell ref="C8:E8"/>
    <mergeCell ref="B6:B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F40"/>
  <sheetViews>
    <sheetView showGridLines="0" zoomScaleNormal="100" workbookViewId="0"/>
  </sheetViews>
  <sheetFormatPr defaultRowHeight="12" x14ac:dyDescent="0.2"/>
  <cols>
    <col min="1" max="2" width="9.140625" style="2"/>
    <col min="3" max="3" width="12.42578125" style="2" customWidth="1"/>
    <col min="4" max="4" width="15.5703125" style="2" customWidth="1"/>
    <col min="5" max="16384" width="9.140625" style="2"/>
  </cols>
  <sheetData>
    <row r="3" spans="2:5" ht="13.5" x14ac:dyDescent="0.25">
      <c r="B3" s="1" t="s">
        <v>97</v>
      </c>
    </row>
    <row r="4" spans="2:5" x14ac:dyDescent="0.2">
      <c r="B4" s="1"/>
    </row>
    <row r="6" spans="2:5" ht="13.5" x14ac:dyDescent="0.25">
      <c r="B6" s="166"/>
      <c r="C6" s="18" t="s">
        <v>98</v>
      </c>
      <c r="D6" s="174" t="s">
        <v>99</v>
      </c>
    </row>
    <row r="7" spans="2:5" ht="15" customHeight="1" x14ac:dyDescent="0.2">
      <c r="B7" s="173"/>
      <c r="C7" s="187" t="s">
        <v>100</v>
      </c>
      <c r="D7" s="188"/>
    </row>
    <row r="8" spans="2:5" x14ac:dyDescent="0.2">
      <c r="B8" s="6">
        <v>1990</v>
      </c>
      <c r="C8" s="19">
        <v>305986.90000000002</v>
      </c>
      <c r="D8" s="20">
        <v>227055.7</v>
      </c>
      <c r="E8" s="21"/>
    </row>
    <row r="9" spans="2:5" x14ac:dyDescent="0.2">
      <c r="B9" s="9">
        <v>1991</v>
      </c>
      <c r="C9" s="22">
        <v>291772.7</v>
      </c>
      <c r="D9" s="23">
        <v>213647.3</v>
      </c>
    </row>
    <row r="10" spans="2:5" x14ac:dyDescent="0.2">
      <c r="B10" s="6">
        <v>1992</v>
      </c>
      <c r="C10" s="22">
        <v>282049</v>
      </c>
      <c r="D10" s="23">
        <v>202926.2</v>
      </c>
    </row>
    <row r="11" spans="2:5" x14ac:dyDescent="0.2">
      <c r="B11" s="9">
        <v>1993</v>
      </c>
      <c r="C11" s="22">
        <v>275062.2</v>
      </c>
      <c r="D11" s="23">
        <v>197900.9</v>
      </c>
    </row>
    <row r="12" spans="2:5" x14ac:dyDescent="0.2">
      <c r="B12" s="6">
        <v>1994</v>
      </c>
      <c r="C12" s="22">
        <v>271462.8</v>
      </c>
      <c r="D12" s="23">
        <v>194945.2</v>
      </c>
    </row>
    <row r="13" spans="2:5" x14ac:dyDescent="0.2">
      <c r="B13" s="9">
        <v>1995</v>
      </c>
      <c r="C13" s="22">
        <v>269989.5</v>
      </c>
      <c r="D13" s="23">
        <v>196795.1</v>
      </c>
    </row>
    <row r="14" spans="2:5" x14ac:dyDescent="0.2">
      <c r="B14" s="6">
        <v>1996</v>
      </c>
      <c r="C14" s="22">
        <v>270115.09999999998</v>
      </c>
      <c r="D14" s="23">
        <v>197442.5</v>
      </c>
    </row>
    <row r="15" spans="2:5" x14ac:dyDescent="0.2">
      <c r="B15" s="9">
        <v>1997</v>
      </c>
      <c r="C15" s="22">
        <v>266922.8</v>
      </c>
      <c r="D15" s="23">
        <v>198722.2</v>
      </c>
    </row>
    <row r="16" spans="2:5" x14ac:dyDescent="0.2">
      <c r="B16" s="6">
        <v>1998</v>
      </c>
      <c r="C16" s="22">
        <v>264894.2</v>
      </c>
      <c r="D16" s="23">
        <v>197374.7</v>
      </c>
    </row>
    <row r="17" spans="2:4" x14ac:dyDescent="0.2">
      <c r="B17" s="9">
        <v>1999</v>
      </c>
      <c r="C17" s="22">
        <v>262874.09999999998</v>
      </c>
      <c r="D17" s="23">
        <v>197254.2</v>
      </c>
    </row>
    <row r="18" spans="2:4" x14ac:dyDescent="0.2">
      <c r="B18" s="6">
        <v>2000</v>
      </c>
      <c r="C18" s="22">
        <v>259119.9</v>
      </c>
      <c r="D18" s="23">
        <v>194900.8</v>
      </c>
    </row>
    <row r="19" spans="2:4" x14ac:dyDescent="0.2">
      <c r="B19" s="9">
        <v>2001</v>
      </c>
      <c r="C19" s="22">
        <v>255579</v>
      </c>
      <c r="D19" s="23">
        <v>192092.79999999999</v>
      </c>
    </row>
    <row r="20" spans="2:4" x14ac:dyDescent="0.2">
      <c r="B20" s="6">
        <v>2002</v>
      </c>
      <c r="C20" s="22">
        <v>251959.4</v>
      </c>
      <c r="D20" s="23">
        <v>189167.5</v>
      </c>
    </row>
    <row r="21" spans="2:4" x14ac:dyDescent="0.2">
      <c r="B21" s="9">
        <v>2003</v>
      </c>
      <c r="C21" s="22">
        <v>251439.7</v>
      </c>
      <c r="D21" s="23">
        <v>185534.5</v>
      </c>
    </row>
    <row r="22" spans="2:4" x14ac:dyDescent="0.2">
      <c r="B22" s="6">
        <v>2004</v>
      </c>
      <c r="C22" s="22">
        <v>248265.4</v>
      </c>
      <c r="D22" s="23">
        <v>188762.2</v>
      </c>
    </row>
    <row r="23" spans="2:4" x14ac:dyDescent="0.2">
      <c r="B23" s="9">
        <v>2005</v>
      </c>
      <c r="C23" s="22">
        <v>246491.8</v>
      </c>
      <c r="D23" s="23">
        <v>183991.4</v>
      </c>
    </row>
    <row r="24" spans="2:4" x14ac:dyDescent="0.2">
      <c r="B24" s="6">
        <v>2006</v>
      </c>
      <c r="C24" s="22">
        <v>245353.9</v>
      </c>
      <c r="D24" s="23">
        <v>182467.6</v>
      </c>
    </row>
    <row r="25" spans="2:4" x14ac:dyDescent="0.2">
      <c r="B25" s="9">
        <v>2007</v>
      </c>
      <c r="C25" s="22">
        <v>247048.8</v>
      </c>
      <c r="D25" s="23">
        <v>182728.6</v>
      </c>
    </row>
    <row r="26" spans="2:4" x14ac:dyDescent="0.2">
      <c r="B26" s="6">
        <v>2008</v>
      </c>
      <c r="C26" s="22">
        <v>244355.6</v>
      </c>
      <c r="D26" s="23">
        <v>183046.8</v>
      </c>
    </row>
    <row r="27" spans="2:4" x14ac:dyDescent="0.2">
      <c r="B27" s="9">
        <v>2009</v>
      </c>
      <c r="C27" s="22">
        <v>243252.6</v>
      </c>
      <c r="D27" s="23">
        <v>178578.2</v>
      </c>
    </row>
    <row r="28" spans="2:4" x14ac:dyDescent="0.2">
      <c r="B28" s="6">
        <v>2010</v>
      </c>
      <c r="C28" s="22">
        <v>238571.4</v>
      </c>
      <c r="D28" s="23">
        <v>177925.6</v>
      </c>
    </row>
    <row r="29" spans="2:4" x14ac:dyDescent="0.2">
      <c r="B29" s="9">
        <v>2011</v>
      </c>
      <c r="C29" s="22">
        <v>237476</v>
      </c>
      <c r="D29" s="23">
        <v>179344.5</v>
      </c>
    </row>
    <row r="30" spans="2:4" x14ac:dyDescent="0.2">
      <c r="B30" s="6">
        <v>2012</v>
      </c>
      <c r="C30" s="22">
        <v>236240.9</v>
      </c>
      <c r="D30" s="23">
        <v>178105.7</v>
      </c>
    </row>
    <row r="31" spans="2:4" x14ac:dyDescent="0.2">
      <c r="B31" s="9">
        <v>2013</v>
      </c>
      <c r="C31" s="22">
        <v>235456</v>
      </c>
      <c r="D31" s="23">
        <v>181110.6</v>
      </c>
    </row>
    <row r="32" spans="2:4" x14ac:dyDescent="0.2">
      <c r="B32" s="6">
        <v>2014</v>
      </c>
      <c r="C32" s="22">
        <v>239298.1</v>
      </c>
      <c r="D32" s="23">
        <v>184446.6</v>
      </c>
    </row>
    <row r="33" spans="2:6" x14ac:dyDescent="0.2">
      <c r="B33" s="24">
        <v>2015</v>
      </c>
      <c r="C33" s="25">
        <v>241682.5</v>
      </c>
      <c r="D33" s="26">
        <v>184790.39999999999</v>
      </c>
      <c r="E33" s="21"/>
      <c r="F33" s="21"/>
    </row>
    <row r="36" spans="2:6" x14ac:dyDescent="0.2">
      <c r="B36" s="2" t="s">
        <v>0</v>
      </c>
    </row>
    <row r="37" spans="2:6" x14ac:dyDescent="0.2">
      <c r="B37" s="2" t="s">
        <v>1</v>
      </c>
    </row>
    <row r="38" spans="2:6" x14ac:dyDescent="0.2">
      <c r="B38" s="17"/>
      <c r="C38" s="17" t="s">
        <v>64</v>
      </c>
      <c r="D38" s="17"/>
    </row>
    <row r="40" spans="2:6" x14ac:dyDescent="0.2">
      <c r="B40" s="2" t="s">
        <v>71</v>
      </c>
    </row>
  </sheetData>
  <mergeCells count="1">
    <mergeCell ref="C7:D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Q45"/>
  <sheetViews>
    <sheetView showGridLines="0" zoomScaleNormal="100" workbookViewId="0"/>
  </sheetViews>
  <sheetFormatPr defaultRowHeight="12" x14ac:dyDescent="0.2"/>
  <cols>
    <col min="1" max="2" width="9.140625" style="2"/>
    <col min="3" max="3" width="11.85546875" style="2" customWidth="1"/>
    <col min="4" max="4" width="12.85546875" style="2" customWidth="1"/>
    <col min="5" max="5" width="17" style="2" customWidth="1"/>
    <col min="6" max="6" width="13" style="2" customWidth="1"/>
    <col min="7" max="7" width="12.5703125" style="2" customWidth="1"/>
    <col min="8" max="8" width="15.5703125" style="2" customWidth="1"/>
    <col min="9" max="9" width="12.7109375" style="2" customWidth="1"/>
    <col min="10" max="10" width="12.85546875" style="2" customWidth="1"/>
    <col min="11" max="11" width="16.42578125" style="2" customWidth="1"/>
    <col min="12" max="12" width="9.140625" style="2"/>
    <col min="13" max="13" width="13.85546875" style="2" bestFit="1" customWidth="1"/>
    <col min="14" max="14" width="16.42578125" style="2" customWidth="1"/>
    <col min="15" max="16384" width="9.140625" style="2"/>
  </cols>
  <sheetData>
    <row r="3" spans="2:17" x14ac:dyDescent="0.2">
      <c r="B3" s="1" t="s">
        <v>102</v>
      </c>
    </row>
    <row r="4" spans="2:17" x14ac:dyDescent="0.2">
      <c r="C4" s="202"/>
      <c r="D4" s="202"/>
      <c r="E4" s="202"/>
      <c r="F4" s="202"/>
      <c r="G4" s="202"/>
      <c r="H4" s="202"/>
      <c r="I4" s="202"/>
      <c r="J4" s="202"/>
      <c r="K4" s="202"/>
      <c r="N4" s="1"/>
      <c r="Q4" s="1" t="s">
        <v>102</v>
      </c>
    </row>
    <row r="6" spans="2:17" ht="13.5" customHeight="1" x14ac:dyDescent="0.2">
      <c r="B6" s="163"/>
      <c r="C6" s="181" t="s">
        <v>38</v>
      </c>
      <c r="D6" s="182"/>
      <c r="E6" s="182"/>
      <c r="F6" s="182"/>
      <c r="G6" s="182"/>
      <c r="H6" s="182"/>
      <c r="I6" s="182"/>
      <c r="J6" s="182"/>
      <c r="K6" s="182"/>
    </row>
    <row r="7" spans="2:17" x14ac:dyDescent="0.2">
      <c r="B7" s="171"/>
      <c r="C7" s="203" t="s">
        <v>34</v>
      </c>
      <c r="D7" s="186"/>
      <c r="E7" s="186"/>
      <c r="F7" s="203" t="s">
        <v>35</v>
      </c>
      <c r="G7" s="186"/>
      <c r="H7" s="186"/>
      <c r="I7" s="203" t="s">
        <v>36</v>
      </c>
      <c r="J7" s="186"/>
      <c r="K7" s="186"/>
      <c r="M7" s="204" t="s">
        <v>39</v>
      </c>
      <c r="N7" s="192"/>
    </row>
    <row r="8" spans="2:17" x14ac:dyDescent="0.2">
      <c r="B8" s="165"/>
      <c r="C8" s="170">
        <v>1990</v>
      </c>
      <c r="D8" s="172">
        <v>2015</v>
      </c>
      <c r="E8" s="41" t="s">
        <v>77</v>
      </c>
      <c r="F8" s="170">
        <v>1990</v>
      </c>
      <c r="G8" s="172">
        <v>2015</v>
      </c>
      <c r="H8" s="172" t="s">
        <v>77</v>
      </c>
      <c r="I8" s="170">
        <v>1990</v>
      </c>
      <c r="J8" s="118">
        <v>2015</v>
      </c>
      <c r="K8" s="172" t="s">
        <v>77</v>
      </c>
      <c r="M8" s="171"/>
      <c r="N8" s="172" t="s">
        <v>77</v>
      </c>
    </row>
    <row r="9" spans="2:17" x14ac:dyDescent="0.2">
      <c r="B9" s="165"/>
      <c r="C9" s="196" t="s">
        <v>50</v>
      </c>
      <c r="D9" s="197"/>
      <c r="E9" s="29" t="s">
        <v>5</v>
      </c>
      <c r="F9" s="196" t="s">
        <v>52</v>
      </c>
      <c r="G9" s="197"/>
      <c r="H9" s="41" t="s">
        <v>5</v>
      </c>
      <c r="I9" s="196" t="s">
        <v>52</v>
      </c>
      <c r="J9" s="197"/>
      <c r="K9" s="41" t="s">
        <v>5</v>
      </c>
      <c r="M9" s="173"/>
      <c r="N9" s="29" t="s">
        <v>59</v>
      </c>
    </row>
    <row r="10" spans="2:17" x14ac:dyDescent="0.2">
      <c r="B10" s="43" t="s">
        <v>66</v>
      </c>
      <c r="C10" s="44">
        <v>246721.252187092</v>
      </c>
      <c r="D10" s="45">
        <v>192226.85222419302</v>
      </c>
      <c r="E10" s="46">
        <f t="shared" ref="E10:E38" si="0">+(D10-C10)/C10*100</f>
        <v>-22.087436521915492</v>
      </c>
      <c r="F10" s="44">
        <v>54297.102289407696</v>
      </c>
      <c r="G10" s="45">
        <v>44847.663468155799</v>
      </c>
      <c r="H10" s="46">
        <f t="shared" ref="H10:H38" si="1">+(G10-F10)/F10*100</f>
        <v>-17.403210158224773</v>
      </c>
      <c r="I10" s="44">
        <f t="shared" ref="I10:I38" si="2">+C10+F10</f>
        <v>301018.35447649972</v>
      </c>
      <c r="J10" s="44">
        <f t="shared" ref="J10:J38" si="3">+D10+G10</f>
        <v>237074.51569234882</v>
      </c>
      <c r="K10" s="119">
        <f t="shared" ref="K10:K38" si="4">+(J10-I10)/I10*100</f>
        <v>-21.24250492809831</v>
      </c>
      <c r="M10" s="3" t="s">
        <v>66</v>
      </c>
      <c r="N10" s="120">
        <v>-21.24250492809831</v>
      </c>
      <c r="O10" s="121"/>
    </row>
    <row r="11" spans="2:17" x14ac:dyDescent="0.2">
      <c r="B11" s="6" t="s">
        <v>21</v>
      </c>
      <c r="C11" s="7">
        <v>4820.5276959613102</v>
      </c>
      <c r="D11" s="8">
        <v>4130.8390249976101</v>
      </c>
      <c r="E11" s="50">
        <f t="shared" si="0"/>
        <v>-14.307327215265845</v>
      </c>
      <c r="F11" s="7">
        <v>587.00339815371899</v>
      </c>
      <c r="G11" s="8">
        <v>438.09652271412097</v>
      </c>
      <c r="H11" s="50">
        <f t="shared" si="1"/>
        <v>-25.367293597950123</v>
      </c>
      <c r="I11" s="7">
        <f t="shared" si="2"/>
        <v>5407.5310941150292</v>
      </c>
      <c r="J11" s="8">
        <f t="shared" si="3"/>
        <v>4568.9355477117315</v>
      </c>
      <c r="K11" s="112">
        <f t="shared" si="4"/>
        <v>-15.507919081888113</v>
      </c>
      <c r="M11" s="150"/>
      <c r="N11" s="158"/>
      <c r="O11" s="121"/>
    </row>
    <row r="12" spans="2:17" x14ac:dyDescent="0.2">
      <c r="B12" s="9" t="s">
        <v>19</v>
      </c>
      <c r="C12" s="10">
        <v>5410.2824045444504</v>
      </c>
      <c r="D12" s="11">
        <v>4582.7581856882798</v>
      </c>
      <c r="E12" s="53">
        <f t="shared" si="0"/>
        <v>-15.295397855037637</v>
      </c>
      <c r="F12" s="10">
        <v>1295.6327173770601</v>
      </c>
      <c r="G12" s="11">
        <v>1254.89573659651</v>
      </c>
      <c r="H12" s="53">
        <f t="shared" si="1"/>
        <v>-3.1441766045411343</v>
      </c>
      <c r="I12" s="10">
        <f t="shared" si="2"/>
        <v>6705.9151219215109</v>
      </c>
      <c r="J12" s="11">
        <f t="shared" si="3"/>
        <v>5837.6539222847896</v>
      </c>
      <c r="K12" s="123">
        <f t="shared" si="4"/>
        <v>-12.947691461205521</v>
      </c>
      <c r="M12" s="6" t="s">
        <v>106</v>
      </c>
      <c r="N12" s="122">
        <v>-70.136302741643107</v>
      </c>
      <c r="O12" s="121"/>
    </row>
    <row r="13" spans="2:17" x14ac:dyDescent="0.2">
      <c r="B13" s="9" t="s">
        <v>6</v>
      </c>
      <c r="C13" s="10">
        <v>4804.4692067016404</v>
      </c>
      <c r="D13" s="11">
        <v>1529.2723495366899</v>
      </c>
      <c r="E13" s="53">
        <f t="shared" si="0"/>
        <v>-68.169796001532404</v>
      </c>
      <c r="F13" s="10">
        <v>714.88820572955206</v>
      </c>
      <c r="G13" s="11">
        <v>119.01183871844199</v>
      </c>
      <c r="H13" s="53">
        <f t="shared" si="1"/>
        <v>-83.352384643555695</v>
      </c>
      <c r="I13" s="10">
        <f t="shared" si="2"/>
        <v>5519.3574124311926</v>
      </c>
      <c r="J13" s="11">
        <f t="shared" si="3"/>
        <v>1648.284188255132</v>
      </c>
      <c r="K13" s="123">
        <f t="shared" si="4"/>
        <v>-70.136302741643107</v>
      </c>
      <c r="M13" s="9" t="s">
        <v>128</v>
      </c>
      <c r="N13" s="124">
        <v>-63.527541328708949</v>
      </c>
      <c r="O13" s="121"/>
    </row>
    <row r="14" spans="2:17" x14ac:dyDescent="0.2">
      <c r="B14" s="9" t="s">
        <v>29</v>
      </c>
      <c r="C14" s="10">
        <v>196.971</v>
      </c>
      <c r="D14" s="11">
        <v>224.40099999999998</v>
      </c>
      <c r="E14" s="53">
        <f t="shared" si="0"/>
        <v>13.925907874763279</v>
      </c>
      <c r="F14" s="10">
        <v>111.07174999999999</v>
      </c>
      <c r="G14" s="11">
        <v>137.28975</v>
      </c>
      <c r="H14" s="53">
        <f t="shared" si="1"/>
        <v>23.604561916058771</v>
      </c>
      <c r="I14" s="10">
        <f t="shared" si="2"/>
        <v>308.04275000000001</v>
      </c>
      <c r="J14" s="11">
        <f t="shared" si="3"/>
        <v>361.69074999999998</v>
      </c>
      <c r="K14" s="123">
        <f t="shared" si="4"/>
        <v>17.415764532682545</v>
      </c>
      <c r="M14" s="9" t="s">
        <v>119</v>
      </c>
      <c r="N14" s="124">
        <v>-61.178407485076804</v>
      </c>
      <c r="O14" s="121"/>
    </row>
    <row r="15" spans="2:17" x14ac:dyDescent="0.2">
      <c r="B15" s="9" t="s">
        <v>11</v>
      </c>
      <c r="C15" s="10">
        <v>5754.8909986723502</v>
      </c>
      <c r="D15" s="11">
        <v>2895.9583704839397</v>
      </c>
      <c r="E15" s="53">
        <f t="shared" si="0"/>
        <v>-49.678310655196853</v>
      </c>
      <c r="F15" s="10">
        <v>1752.0705523678498</v>
      </c>
      <c r="G15" s="11">
        <v>771.466635411776</v>
      </c>
      <c r="H15" s="53">
        <f t="shared" si="1"/>
        <v>-55.968289383713966</v>
      </c>
      <c r="I15" s="10">
        <f t="shared" si="2"/>
        <v>7506.9615510402</v>
      </c>
      <c r="J15" s="11">
        <f t="shared" si="3"/>
        <v>3667.4250058957159</v>
      </c>
      <c r="K15" s="123">
        <f t="shared" si="4"/>
        <v>-51.146346215300106</v>
      </c>
      <c r="M15" s="9" t="s">
        <v>118</v>
      </c>
      <c r="N15" s="124">
        <v>-60.21106771377621</v>
      </c>
      <c r="O15" s="121"/>
    </row>
    <row r="16" spans="2:17" x14ac:dyDescent="0.2">
      <c r="B16" s="9" t="s">
        <v>17</v>
      </c>
      <c r="C16" s="10">
        <v>34664.196666750002</v>
      </c>
      <c r="D16" s="11">
        <v>24781.548059249999</v>
      </c>
      <c r="E16" s="53">
        <f t="shared" si="0"/>
        <v>-28.509671527970148</v>
      </c>
      <c r="F16" s="10">
        <v>8072.9078777499999</v>
      </c>
      <c r="G16" s="11">
        <v>6201.1523535000006</v>
      </c>
      <c r="H16" s="53">
        <f t="shared" si="1"/>
        <v>-23.185642058530171</v>
      </c>
      <c r="I16" s="10">
        <f t="shared" si="2"/>
        <v>42737.104544500005</v>
      </c>
      <c r="J16" s="11">
        <f t="shared" si="3"/>
        <v>30982.70041275</v>
      </c>
      <c r="K16" s="123">
        <f t="shared" si="4"/>
        <v>-27.503978701951446</v>
      </c>
      <c r="M16" s="9" t="s">
        <v>110</v>
      </c>
      <c r="N16" s="124">
        <v>-55.626347381645999</v>
      </c>
      <c r="O16" s="121"/>
    </row>
    <row r="17" spans="2:15" x14ac:dyDescent="0.2">
      <c r="B17" s="9" t="s">
        <v>16</v>
      </c>
      <c r="C17" s="10">
        <v>4039.4983842251399</v>
      </c>
      <c r="D17" s="11">
        <v>3667.2306968051498</v>
      </c>
      <c r="E17" s="53">
        <f t="shared" si="0"/>
        <v>-9.2156909598912691</v>
      </c>
      <c r="F17" s="10">
        <v>1543.6150603083302</v>
      </c>
      <c r="G17" s="11">
        <v>1854.08078809219</v>
      </c>
      <c r="H17" s="53">
        <f t="shared" si="1"/>
        <v>20.112898336314867</v>
      </c>
      <c r="I17" s="10">
        <f t="shared" si="2"/>
        <v>5583.1134445334701</v>
      </c>
      <c r="J17" s="11">
        <f t="shared" si="3"/>
        <v>5521.3114848973401</v>
      </c>
      <c r="K17" s="123">
        <f t="shared" si="4"/>
        <v>-1.1069443644682071</v>
      </c>
      <c r="M17" s="9" t="s">
        <v>107</v>
      </c>
      <c r="N17" s="124">
        <v>-51.146346215300106</v>
      </c>
      <c r="O17" s="121"/>
    </row>
    <row r="18" spans="2:15" x14ac:dyDescent="0.2">
      <c r="B18" s="9" t="s">
        <v>7</v>
      </c>
      <c r="C18" s="10">
        <v>1247.1219078229901</v>
      </c>
      <c r="D18" s="11">
        <v>540.50808527182005</v>
      </c>
      <c r="E18" s="53">
        <f t="shared" si="0"/>
        <v>-56.659562960020025</v>
      </c>
      <c r="F18" s="10">
        <v>146.71945291121199</v>
      </c>
      <c r="G18" s="11">
        <v>77.990238191313296</v>
      </c>
      <c r="H18" s="53">
        <f t="shared" si="1"/>
        <v>-46.843968782715208</v>
      </c>
      <c r="I18" s="10">
        <f t="shared" si="2"/>
        <v>1393.8413607342022</v>
      </c>
      <c r="J18" s="11">
        <f t="shared" si="3"/>
        <v>618.49832346313337</v>
      </c>
      <c r="K18" s="123">
        <f t="shared" si="4"/>
        <v>-55.626347381645999</v>
      </c>
      <c r="M18" s="9" t="s">
        <v>132</v>
      </c>
      <c r="N18" s="124">
        <v>-47.156639957362984</v>
      </c>
      <c r="O18" s="121"/>
    </row>
    <row r="19" spans="2:15" x14ac:dyDescent="0.2">
      <c r="B19" s="9" t="s">
        <v>30</v>
      </c>
      <c r="C19" s="10">
        <v>14293.8795990571</v>
      </c>
      <c r="D19" s="11">
        <v>14440.9913756854</v>
      </c>
      <c r="E19" s="53">
        <f t="shared" si="0"/>
        <v>1.0291941778913878</v>
      </c>
      <c r="F19" s="10">
        <v>7061.7869704946397</v>
      </c>
      <c r="G19" s="11">
        <v>8461.5710019744001</v>
      </c>
      <c r="H19" s="53">
        <f t="shared" si="1"/>
        <v>19.821952111105855</v>
      </c>
      <c r="I19" s="10">
        <f t="shared" si="2"/>
        <v>21355.66656955174</v>
      </c>
      <c r="J19" s="11">
        <f t="shared" si="3"/>
        <v>22902.5623776598</v>
      </c>
      <c r="K19" s="123">
        <f t="shared" si="4"/>
        <v>7.2434911037315821</v>
      </c>
      <c r="M19" s="9" t="s">
        <v>121</v>
      </c>
      <c r="N19" s="124">
        <v>-44.979310609526962</v>
      </c>
      <c r="O19" s="121"/>
    </row>
    <row r="20" spans="2:15" x14ac:dyDescent="0.2">
      <c r="B20" s="9" t="s">
        <v>23</v>
      </c>
      <c r="C20" s="10">
        <v>2422.95056217827</v>
      </c>
      <c r="D20" s="11">
        <v>2117.4260738061598</v>
      </c>
      <c r="E20" s="53">
        <f t="shared" si="0"/>
        <v>-12.609604716715268</v>
      </c>
      <c r="F20" s="10">
        <v>369.61094415144902</v>
      </c>
      <c r="G20" s="11">
        <v>464.18019709949999</v>
      </c>
      <c r="H20" s="53">
        <f t="shared" si="1"/>
        <v>25.586161460982332</v>
      </c>
      <c r="I20" s="10">
        <f t="shared" si="2"/>
        <v>2792.5615063297191</v>
      </c>
      <c r="J20" s="11">
        <f t="shared" si="3"/>
        <v>2581.6062709056596</v>
      </c>
      <c r="K20" s="123">
        <f t="shared" si="4"/>
        <v>-7.5541840330428141</v>
      </c>
      <c r="M20" s="9" t="s">
        <v>125</v>
      </c>
      <c r="N20" s="124">
        <v>-41.08280128811689</v>
      </c>
      <c r="O20" s="121"/>
    </row>
    <row r="21" spans="2:15" x14ac:dyDescent="0.2">
      <c r="B21" s="9" t="s">
        <v>24</v>
      </c>
      <c r="C21" s="10">
        <v>37613.270409631899</v>
      </c>
      <c r="D21" s="11">
        <v>34580.161135889903</v>
      </c>
      <c r="E21" s="53">
        <f t="shared" si="0"/>
        <v>-8.063933927333494</v>
      </c>
      <c r="F21" s="10">
        <v>5391.6427502618999</v>
      </c>
      <c r="G21" s="11">
        <v>6219.1868367027</v>
      </c>
      <c r="H21" s="53">
        <f t="shared" si="1"/>
        <v>15.348644648249405</v>
      </c>
      <c r="I21" s="10">
        <f t="shared" si="2"/>
        <v>43004.913159893797</v>
      </c>
      <c r="J21" s="11">
        <f t="shared" si="3"/>
        <v>40799.347972592601</v>
      </c>
      <c r="K21" s="123">
        <f t="shared" si="4"/>
        <v>-5.1286353703373981</v>
      </c>
      <c r="M21" s="9" t="s">
        <v>115</v>
      </c>
      <c r="N21" s="124">
        <v>-40.624916567844402</v>
      </c>
      <c r="O21" s="121"/>
    </row>
    <row r="22" spans="2:15" x14ac:dyDescent="0.2">
      <c r="B22" s="9" t="s">
        <v>69</v>
      </c>
      <c r="C22" s="10">
        <v>28019.464696565901</v>
      </c>
      <c r="D22" s="11">
        <v>24072.785332495201</v>
      </c>
      <c r="E22" s="53">
        <f t="shared" si="0"/>
        <v>-14.085491663780465</v>
      </c>
      <c r="F22" s="10">
        <v>4444.6845207236702</v>
      </c>
      <c r="G22" s="11">
        <v>3516.9893781866799</v>
      </c>
      <c r="H22" s="53">
        <f t="shared" si="1"/>
        <v>-20.872013260143504</v>
      </c>
      <c r="I22" s="10">
        <f t="shared" si="2"/>
        <v>32464.149217289571</v>
      </c>
      <c r="J22" s="11">
        <f t="shared" si="3"/>
        <v>27589.774710681882</v>
      </c>
      <c r="K22" s="123">
        <f t="shared" si="4"/>
        <v>-15.014638067310637</v>
      </c>
      <c r="M22" s="9" t="s">
        <v>109</v>
      </c>
      <c r="N22" s="124">
        <v>-27.503978701951446</v>
      </c>
      <c r="O22" s="121"/>
    </row>
    <row r="23" spans="2:15" x14ac:dyDescent="0.2">
      <c r="B23" s="9" t="s">
        <v>68</v>
      </c>
      <c r="C23" s="10">
        <v>4023.8062235794605</v>
      </c>
      <c r="D23" s="11">
        <v>3918.8793424155901</v>
      </c>
      <c r="E23" s="53">
        <f t="shared" si="0"/>
        <v>-2.6076524398466301</v>
      </c>
      <c r="F23" s="10">
        <v>774.23378200306308</v>
      </c>
      <c r="G23" s="11">
        <v>661.1818602942659</v>
      </c>
      <c r="H23" s="53">
        <f t="shared" si="1"/>
        <v>-14.601781055886542</v>
      </c>
      <c r="I23" s="10">
        <f t="shared" si="2"/>
        <v>4798.0400055825239</v>
      </c>
      <c r="J23" s="11">
        <f t="shared" si="3"/>
        <v>4580.0612027098559</v>
      </c>
      <c r="K23" s="123">
        <f t="shared" si="4"/>
        <v>-4.5430801456229926</v>
      </c>
      <c r="M23" s="9" t="s">
        <v>122</v>
      </c>
      <c r="N23" s="124">
        <v>-19.114186138174535</v>
      </c>
      <c r="O23" s="121"/>
    </row>
    <row r="24" spans="2:15" x14ac:dyDescent="0.2">
      <c r="B24" s="9" t="s">
        <v>67</v>
      </c>
      <c r="C24" s="10">
        <v>1977.5938971169501</v>
      </c>
      <c r="D24" s="11">
        <v>1024.3574445987899</v>
      </c>
      <c r="E24" s="53">
        <f t="shared" si="0"/>
        <v>-48.201830209318658</v>
      </c>
      <c r="F24" s="10">
        <v>327.78118637212799</v>
      </c>
      <c r="G24" s="11">
        <v>344.46093464697702</v>
      </c>
      <c r="H24" s="53">
        <f t="shared" si="1"/>
        <v>5.0886838440790241</v>
      </c>
      <c r="I24" s="10">
        <f t="shared" si="2"/>
        <v>2305.375083489078</v>
      </c>
      <c r="J24" s="11">
        <f t="shared" si="3"/>
        <v>1368.8183792457669</v>
      </c>
      <c r="K24" s="123">
        <f t="shared" si="4"/>
        <v>-40.624916567844402</v>
      </c>
      <c r="M24" s="9" t="s">
        <v>124</v>
      </c>
      <c r="N24" s="124">
        <v>-15.507919081888113</v>
      </c>
      <c r="O24" s="121"/>
    </row>
    <row r="25" spans="2:15" x14ac:dyDescent="0.2">
      <c r="B25" s="9" t="s">
        <v>13</v>
      </c>
      <c r="C25" s="10">
        <v>3753.5018438392603</v>
      </c>
      <c r="D25" s="11">
        <v>2036.6917754620899</v>
      </c>
      <c r="E25" s="53">
        <f t="shared" si="0"/>
        <v>-45.738889703625013</v>
      </c>
      <c r="F25" s="10">
        <v>1160.5906619411498</v>
      </c>
      <c r="G25" s="11">
        <v>667.07579850386298</v>
      </c>
      <c r="H25" s="53">
        <f t="shared" si="1"/>
        <v>-42.522732572383177</v>
      </c>
      <c r="I25" s="10">
        <f t="shared" si="2"/>
        <v>4914.0925057804106</v>
      </c>
      <c r="J25" s="11">
        <f t="shared" si="3"/>
        <v>2703.767573965953</v>
      </c>
      <c r="K25" s="123">
        <f t="shared" si="4"/>
        <v>-44.979310609526962</v>
      </c>
      <c r="M25" s="9" t="s">
        <v>131</v>
      </c>
      <c r="N25" s="124">
        <v>-15.014638067310637</v>
      </c>
      <c r="O25" s="121"/>
    </row>
    <row r="26" spans="2:15" x14ac:dyDescent="0.2">
      <c r="B26" s="9" t="s">
        <v>25</v>
      </c>
      <c r="C26" s="10">
        <v>11356.9729547556</v>
      </c>
      <c r="D26" s="11">
        <v>10936.4556340697</v>
      </c>
      <c r="E26" s="53">
        <f t="shared" si="0"/>
        <v>-3.7027236250467008</v>
      </c>
      <c r="F26" s="10">
        <v>1342.2855727783001</v>
      </c>
      <c r="G26" s="11">
        <v>1284.58456748289</v>
      </c>
      <c r="H26" s="53">
        <f t="shared" si="1"/>
        <v>-4.298713065654054</v>
      </c>
      <c r="I26" s="10">
        <f t="shared" si="2"/>
        <v>12699.258527533901</v>
      </c>
      <c r="J26" s="11">
        <f t="shared" si="3"/>
        <v>12221.040201552591</v>
      </c>
      <c r="K26" s="123">
        <f t="shared" si="4"/>
        <v>-3.7657184861971338</v>
      </c>
      <c r="M26" s="9" t="s">
        <v>116</v>
      </c>
      <c r="N26" s="124">
        <v>-13.76588384797264</v>
      </c>
      <c r="O26" s="121"/>
    </row>
    <row r="27" spans="2:15" x14ac:dyDescent="0.2">
      <c r="B27" s="9" t="s">
        <v>18</v>
      </c>
      <c r="C27" s="10">
        <v>15491.350249178</v>
      </c>
      <c r="D27" s="11">
        <v>13774.106254571099</v>
      </c>
      <c r="E27" s="53">
        <f t="shared" si="0"/>
        <v>-11.085179580766505</v>
      </c>
      <c r="F27" s="10">
        <v>3934.4457911220297</v>
      </c>
      <c r="G27" s="11">
        <v>2977.5572662771597</v>
      </c>
      <c r="H27" s="53">
        <f t="shared" si="1"/>
        <v>-24.320795752328397</v>
      </c>
      <c r="I27" s="10">
        <f t="shared" si="2"/>
        <v>19425.796040300029</v>
      </c>
      <c r="J27" s="11">
        <f t="shared" si="3"/>
        <v>16751.663520848258</v>
      </c>
      <c r="K27" s="123">
        <f t="shared" si="4"/>
        <v>-13.76588384797264</v>
      </c>
      <c r="M27" s="9" t="s">
        <v>123</v>
      </c>
      <c r="N27" s="124">
        <v>-13.566062245714102</v>
      </c>
      <c r="O27" s="121"/>
    </row>
    <row r="28" spans="2:15" x14ac:dyDescent="0.2">
      <c r="B28" s="9" t="s">
        <v>10</v>
      </c>
      <c r="C28" s="10">
        <v>4282.3450979395402</v>
      </c>
      <c r="D28" s="11">
        <v>1637.44212344226</v>
      </c>
      <c r="E28" s="53">
        <f t="shared" si="0"/>
        <v>-61.762957305096258</v>
      </c>
      <c r="F28" s="10">
        <v>622.02773657666603</v>
      </c>
      <c r="G28" s="11">
        <v>266.51351378621001</v>
      </c>
      <c r="H28" s="53">
        <f t="shared" si="1"/>
        <v>-57.154078811184696</v>
      </c>
      <c r="I28" s="10">
        <f t="shared" si="2"/>
        <v>4904.3728345162062</v>
      </c>
      <c r="J28" s="11">
        <f t="shared" si="3"/>
        <v>1903.9556372284701</v>
      </c>
      <c r="K28" s="123">
        <f t="shared" si="4"/>
        <v>-61.178407485076804</v>
      </c>
      <c r="M28" s="9" t="s">
        <v>105</v>
      </c>
      <c r="N28" s="124">
        <v>-12.947691461205521</v>
      </c>
      <c r="O28" s="121"/>
    </row>
    <row r="29" spans="2:15" x14ac:dyDescent="0.2">
      <c r="B29" s="9" t="s">
        <v>27</v>
      </c>
      <c r="C29" s="10">
        <v>434.03377499999999</v>
      </c>
      <c r="D29" s="11">
        <v>429.60214999999999</v>
      </c>
      <c r="E29" s="53">
        <f t="shared" si="0"/>
        <v>-1.0210322917842043</v>
      </c>
      <c r="F29" s="10">
        <v>51.974074999999999</v>
      </c>
      <c r="G29" s="11">
        <v>64.194749999999999</v>
      </c>
      <c r="H29" s="53">
        <f t="shared" si="1"/>
        <v>23.513020674249614</v>
      </c>
      <c r="I29" s="10">
        <f t="shared" si="2"/>
        <v>486.00784999999996</v>
      </c>
      <c r="J29" s="11">
        <f t="shared" si="3"/>
        <v>493.79689999999999</v>
      </c>
      <c r="K29" s="123">
        <f t="shared" si="4"/>
        <v>1.6026592986101011</v>
      </c>
      <c r="M29" s="9" t="s">
        <v>130</v>
      </c>
      <c r="N29" s="124">
        <v>-7.7092283090713494</v>
      </c>
      <c r="O29" s="121"/>
    </row>
    <row r="30" spans="2:15" x14ac:dyDescent="0.2">
      <c r="B30" s="9" t="s">
        <v>8</v>
      </c>
      <c r="C30" s="10">
        <v>2221.5411276334398</v>
      </c>
      <c r="D30" s="11">
        <v>858.23035324937098</v>
      </c>
      <c r="E30" s="53">
        <f t="shared" si="0"/>
        <v>-61.367793619755062</v>
      </c>
      <c r="F30" s="10">
        <v>189.61181446749899</v>
      </c>
      <c r="G30" s="11">
        <v>101.14165820046401</v>
      </c>
      <c r="H30" s="53">
        <f t="shared" si="1"/>
        <v>-46.658567408097603</v>
      </c>
      <c r="I30" s="10">
        <f t="shared" si="2"/>
        <v>2411.1529421009386</v>
      </c>
      <c r="J30" s="11">
        <f t="shared" si="3"/>
        <v>959.37201144983499</v>
      </c>
      <c r="K30" s="123">
        <f t="shared" si="4"/>
        <v>-60.21106771377621</v>
      </c>
      <c r="M30" s="9" t="s">
        <v>129</v>
      </c>
      <c r="N30" s="124">
        <v>-7.5541840330428141</v>
      </c>
      <c r="O30" s="121"/>
    </row>
    <row r="31" spans="2:15" x14ac:dyDescent="0.2">
      <c r="B31" s="9" t="s">
        <v>22</v>
      </c>
      <c r="C31" s="10">
        <v>38.048290109148802</v>
      </c>
      <c r="D31" s="11">
        <v>30.9200136965298</v>
      </c>
      <c r="E31" s="53">
        <f t="shared" si="0"/>
        <v>-18.734814080133894</v>
      </c>
      <c r="F31" s="10">
        <v>5.2031736405055007</v>
      </c>
      <c r="G31" s="11">
        <v>4.0642847645305</v>
      </c>
      <c r="H31" s="53">
        <f t="shared" si="1"/>
        <v>-21.888350354272529</v>
      </c>
      <c r="I31" s="10">
        <f t="shared" si="2"/>
        <v>43.251463749654306</v>
      </c>
      <c r="J31" s="11">
        <f t="shared" si="3"/>
        <v>34.984298461060298</v>
      </c>
      <c r="K31" s="123">
        <f t="shared" si="4"/>
        <v>-19.114186138174535</v>
      </c>
      <c r="M31" s="9" t="s">
        <v>127</v>
      </c>
      <c r="N31" s="124">
        <v>-7.5278292368792643</v>
      </c>
      <c r="O31" s="121"/>
    </row>
    <row r="32" spans="2:15" x14ac:dyDescent="0.2">
      <c r="B32" s="9" t="s">
        <v>15</v>
      </c>
      <c r="C32" s="10">
        <v>9227.3970376371399</v>
      </c>
      <c r="D32" s="11">
        <v>8511.5523535434895</v>
      </c>
      <c r="E32" s="53">
        <f t="shared" si="0"/>
        <v>-7.7578181709731293</v>
      </c>
      <c r="F32" s="10">
        <v>5810.6315133057606</v>
      </c>
      <c r="G32" s="11">
        <v>4486.4078836502395</v>
      </c>
      <c r="H32" s="53">
        <f t="shared" si="1"/>
        <v>-22.789667983990768</v>
      </c>
      <c r="I32" s="10">
        <f t="shared" si="2"/>
        <v>15038.028550942901</v>
      </c>
      <c r="J32" s="11">
        <f t="shared" si="3"/>
        <v>12997.960237193729</v>
      </c>
      <c r="K32" s="123">
        <f t="shared" si="4"/>
        <v>-13.566062245714102</v>
      </c>
      <c r="M32" s="9" t="s">
        <v>114</v>
      </c>
      <c r="N32" s="124">
        <v>-5.1286353703373981</v>
      </c>
      <c r="O32" s="121"/>
    </row>
    <row r="33" spans="2:15" x14ac:dyDescent="0.2">
      <c r="B33" s="9" t="s">
        <v>14</v>
      </c>
      <c r="C33" s="10">
        <v>21554.0979292866</v>
      </c>
      <c r="D33" s="11">
        <v>12419.468906078198</v>
      </c>
      <c r="E33" s="53">
        <f t="shared" si="0"/>
        <v>-42.380010767218131</v>
      </c>
      <c r="F33" s="10">
        <v>2273.6659804970996</v>
      </c>
      <c r="G33" s="11">
        <v>1619.1821052474299</v>
      </c>
      <c r="H33" s="53">
        <f t="shared" si="1"/>
        <v>-28.785401235874474</v>
      </c>
      <c r="I33" s="10">
        <f t="shared" si="2"/>
        <v>23827.763909783698</v>
      </c>
      <c r="J33" s="11">
        <f t="shared" si="3"/>
        <v>14038.651011325628</v>
      </c>
      <c r="K33" s="123">
        <f t="shared" si="4"/>
        <v>-41.08280128811689</v>
      </c>
      <c r="M33" s="9" t="s">
        <v>112</v>
      </c>
      <c r="N33" s="124">
        <v>-4.5430801456229926</v>
      </c>
      <c r="O33" s="121"/>
    </row>
    <row r="34" spans="2:15" x14ac:dyDescent="0.2">
      <c r="B34" s="9" t="s">
        <v>28</v>
      </c>
      <c r="C34" s="10">
        <v>3520.64235586308</v>
      </c>
      <c r="D34" s="11">
        <v>3479.3890831240997</v>
      </c>
      <c r="E34" s="53">
        <f t="shared" si="0"/>
        <v>-1.1717541451002371</v>
      </c>
      <c r="F34" s="10">
        <v>673.65141571237893</v>
      </c>
      <c r="G34" s="11">
        <v>591.23427808285805</v>
      </c>
      <c r="H34" s="53">
        <f t="shared" si="1"/>
        <v>-12.234389434536505</v>
      </c>
      <c r="I34" s="10">
        <f t="shared" si="2"/>
        <v>4194.2937715754588</v>
      </c>
      <c r="J34" s="11">
        <f t="shared" si="3"/>
        <v>4070.6233612069577</v>
      </c>
      <c r="K34" s="123">
        <f t="shared" si="4"/>
        <v>-2.9485395421419902</v>
      </c>
      <c r="M34" s="9" t="s">
        <v>111</v>
      </c>
      <c r="N34" s="124">
        <v>-3.7657184861971338</v>
      </c>
      <c r="O34" s="121"/>
    </row>
    <row r="35" spans="2:15" x14ac:dyDescent="0.2">
      <c r="B35" s="9" t="s">
        <v>12</v>
      </c>
      <c r="C35" s="10">
        <v>18744.6804976364</v>
      </c>
      <c r="D35" s="11">
        <v>10682.1950153868</v>
      </c>
      <c r="E35" s="53">
        <f t="shared" si="0"/>
        <v>-43.012125404144577</v>
      </c>
      <c r="F35" s="10">
        <v>4505.8608209936301</v>
      </c>
      <c r="G35" s="11">
        <v>1604.1722454789499</v>
      </c>
      <c r="H35" s="53">
        <f t="shared" si="1"/>
        <v>-64.398095964153669</v>
      </c>
      <c r="I35" s="10">
        <f t="shared" si="2"/>
        <v>23250.541318630028</v>
      </c>
      <c r="J35" s="11">
        <f t="shared" si="3"/>
        <v>12286.367260865751</v>
      </c>
      <c r="K35" s="123">
        <f t="shared" si="4"/>
        <v>-47.156639957362984</v>
      </c>
      <c r="M35" s="9" t="s">
        <v>126</v>
      </c>
      <c r="N35" s="124">
        <v>-2.9485395421419902</v>
      </c>
      <c r="O35" s="121"/>
    </row>
    <row r="36" spans="2:15" x14ac:dyDescent="0.2">
      <c r="B36" s="9" t="s">
        <v>20</v>
      </c>
      <c r="C36" s="10">
        <v>3288.1056438997998</v>
      </c>
      <c r="D36" s="11">
        <v>3005.1240489332399</v>
      </c>
      <c r="E36" s="53">
        <f t="shared" si="0"/>
        <v>-8.6062196782380305</v>
      </c>
      <c r="F36" s="10">
        <v>245.083568679455</v>
      </c>
      <c r="G36" s="11">
        <v>255.68354065679998</v>
      </c>
      <c r="H36" s="53">
        <f t="shared" si="1"/>
        <v>4.3250439164319054</v>
      </c>
      <c r="I36" s="10">
        <f t="shared" si="2"/>
        <v>3533.1892125792547</v>
      </c>
      <c r="J36" s="11">
        <f t="shared" si="3"/>
        <v>3260.8075895900397</v>
      </c>
      <c r="K36" s="123">
        <f t="shared" si="4"/>
        <v>-7.7092283090713494</v>
      </c>
      <c r="M36" s="9" t="s">
        <v>108</v>
      </c>
      <c r="N36" s="124">
        <v>-1.1069443644682071</v>
      </c>
      <c r="O36" s="121"/>
    </row>
    <row r="37" spans="2:15" x14ac:dyDescent="0.2">
      <c r="B37" s="59" t="s">
        <v>26</v>
      </c>
      <c r="C37" s="10">
        <v>935.52446250000003</v>
      </c>
      <c r="D37" s="11">
        <v>932.51326000000006</v>
      </c>
      <c r="E37" s="53">
        <f t="shared" si="0"/>
        <v>-0.32187319740983977</v>
      </c>
      <c r="F37" s="10">
        <v>341.51357131999998</v>
      </c>
      <c r="G37" s="11">
        <v>248.39153134403</v>
      </c>
      <c r="H37" s="53">
        <f t="shared" si="1"/>
        <v>-27.267449318643372</v>
      </c>
      <c r="I37" s="10">
        <f t="shared" si="2"/>
        <v>1277.03803382</v>
      </c>
      <c r="J37" s="11">
        <f t="shared" si="3"/>
        <v>1180.9047913440299</v>
      </c>
      <c r="K37" s="123">
        <f t="shared" si="4"/>
        <v>-7.5278292368792643</v>
      </c>
      <c r="M37" s="9" t="s">
        <v>120</v>
      </c>
      <c r="N37" s="124">
        <v>1.6026592986101011</v>
      </c>
      <c r="O37" s="121"/>
    </row>
    <row r="38" spans="2:15" x14ac:dyDescent="0.2">
      <c r="B38" s="12" t="s">
        <v>9</v>
      </c>
      <c r="C38" s="13">
        <v>2584.0872628533198</v>
      </c>
      <c r="D38" s="14">
        <v>986.04477071356098</v>
      </c>
      <c r="E38" s="65">
        <f t="shared" si="0"/>
        <v>-61.841661274829342</v>
      </c>
      <c r="F38" s="13">
        <v>546.90742522539108</v>
      </c>
      <c r="G38" s="14">
        <v>155.90597289626501</v>
      </c>
      <c r="H38" s="65">
        <f t="shared" si="1"/>
        <v>-71.493169464281252</v>
      </c>
      <c r="I38" s="13">
        <f t="shared" si="2"/>
        <v>3130.9946880787111</v>
      </c>
      <c r="J38" s="14">
        <f t="shared" si="3"/>
        <v>1141.9507436098261</v>
      </c>
      <c r="K38" s="116">
        <f t="shared" si="4"/>
        <v>-63.527541328708949</v>
      </c>
      <c r="M38" s="59" t="s">
        <v>113</v>
      </c>
      <c r="N38" s="125">
        <v>7.2434911037315821</v>
      </c>
      <c r="O38" s="121"/>
    </row>
    <row r="39" spans="2:15" x14ac:dyDescent="0.2">
      <c r="D39" s="21"/>
      <c r="J39" s="21"/>
      <c r="M39" s="12" t="s">
        <v>117</v>
      </c>
      <c r="N39" s="126">
        <v>17.415764532682545</v>
      </c>
    </row>
    <row r="41" spans="2:15" x14ac:dyDescent="0.2">
      <c r="B41" s="2" t="s">
        <v>0</v>
      </c>
    </row>
    <row r="42" spans="2:15" x14ac:dyDescent="0.2">
      <c r="B42" s="2" t="s">
        <v>1</v>
      </c>
    </row>
    <row r="43" spans="2:15" x14ac:dyDescent="0.2">
      <c r="B43" s="17"/>
      <c r="C43" s="17" t="s">
        <v>70</v>
      </c>
      <c r="D43" s="17"/>
      <c r="E43" s="17"/>
      <c r="F43" s="17"/>
    </row>
    <row r="45" spans="2:15" x14ac:dyDescent="0.2">
      <c r="B45" s="2" t="s">
        <v>71</v>
      </c>
    </row>
  </sheetData>
  <mergeCells count="9">
    <mergeCell ref="C4:K4"/>
    <mergeCell ref="C6:K6"/>
    <mergeCell ref="C7:E7"/>
    <mergeCell ref="M7:N7"/>
    <mergeCell ref="C9:D9"/>
    <mergeCell ref="F9:G9"/>
    <mergeCell ref="I9:J9"/>
    <mergeCell ref="F7:H7"/>
    <mergeCell ref="I7:K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3:Q48"/>
  <sheetViews>
    <sheetView showGridLines="0" zoomScaleNormal="100" workbookViewId="0"/>
  </sheetViews>
  <sheetFormatPr defaultRowHeight="12" x14ac:dyDescent="0.2"/>
  <cols>
    <col min="1" max="2" width="9.140625" style="2"/>
    <col min="3" max="3" width="12.42578125" style="2" customWidth="1"/>
    <col min="4" max="4" width="12.140625" style="2" customWidth="1"/>
    <col min="5" max="5" width="15.85546875" style="2" customWidth="1"/>
    <col min="6" max="7" width="12.42578125" style="2" customWidth="1"/>
    <col min="8" max="8" width="15.5703125" style="2" customWidth="1"/>
    <col min="9" max="9" width="11.85546875" style="2" customWidth="1"/>
    <col min="10" max="10" width="12.5703125" style="2" customWidth="1"/>
    <col min="11" max="11" width="15.42578125" style="2" customWidth="1"/>
    <col min="12" max="12" width="9.140625" style="2"/>
    <col min="13" max="13" width="14.85546875" style="2" customWidth="1"/>
    <col min="14" max="14" width="16.140625" style="2" customWidth="1"/>
    <col min="15" max="16384" width="9.140625" style="2"/>
  </cols>
  <sheetData>
    <row r="3" spans="2:17" x14ac:dyDescent="0.2">
      <c r="B3" s="1" t="s">
        <v>103</v>
      </c>
      <c r="C3" s="1"/>
    </row>
    <row r="4" spans="2:17" x14ac:dyDescent="0.2">
      <c r="Q4" s="1"/>
    </row>
    <row r="6" spans="2:17" ht="15" customHeight="1" x14ac:dyDescent="0.2">
      <c r="B6" s="163"/>
      <c r="C6" s="181" t="s">
        <v>48</v>
      </c>
      <c r="D6" s="182"/>
      <c r="E6" s="182"/>
      <c r="F6" s="185"/>
      <c r="G6" s="185"/>
      <c r="H6" s="182"/>
      <c r="I6" s="185"/>
      <c r="J6" s="185"/>
      <c r="K6" s="185"/>
      <c r="M6" s="207"/>
      <c r="N6" s="204" t="s">
        <v>49</v>
      </c>
    </row>
    <row r="7" spans="2:17" ht="15" customHeight="1" x14ac:dyDescent="0.2">
      <c r="B7" s="171"/>
      <c r="C7" s="198" t="s">
        <v>47</v>
      </c>
      <c r="D7" s="184"/>
      <c r="E7" s="184"/>
      <c r="F7" s="198" t="s">
        <v>35</v>
      </c>
      <c r="G7" s="199"/>
      <c r="H7" s="210"/>
      <c r="I7" s="198" t="s">
        <v>46</v>
      </c>
      <c r="J7" s="184"/>
      <c r="K7" s="184"/>
      <c r="M7" s="208"/>
      <c r="N7" s="206"/>
    </row>
    <row r="8" spans="2:17" ht="15" customHeight="1" x14ac:dyDescent="0.2">
      <c r="B8" s="165"/>
      <c r="C8" s="164">
        <v>1990</v>
      </c>
      <c r="D8" s="41">
        <v>2015</v>
      </c>
      <c r="E8" s="41" t="s">
        <v>77</v>
      </c>
      <c r="F8" s="164">
        <v>1990</v>
      </c>
      <c r="G8" s="41">
        <v>2015</v>
      </c>
      <c r="H8" s="41" t="s">
        <v>77</v>
      </c>
      <c r="I8" s="164">
        <v>1990</v>
      </c>
      <c r="J8" s="41">
        <v>2015</v>
      </c>
      <c r="K8" s="41" t="s">
        <v>77</v>
      </c>
      <c r="M8" s="208"/>
      <c r="N8" s="135" t="s">
        <v>79</v>
      </c>
    </row>
    <row r="9" spans="2:17" ht="15" customHeight="1" x14ac:dyDescent="0.2">
      <c r="B9" s="165"/>
      <c r="C9" s="183" t="s">
        <v>50</v>
      </c>
      <c r="D9" s="184"/>
      <c r="E9" s="41" t="s">
        <v>5</v>
      </c>
      <c r="F9" s="183" t="s">
        <v>50</v>
      </c>
      <c r="G9" s="184"/>
      <c r="H9" s="41" t="s">
        <v>5</v>
      </c>
      <c r="I9" s="183" t="s">
        <v>50</v>
      </c>
      <c r="J9" s="184"/>
      <c r="K9" s="41" t="s">
        <v>5</v>
      </c>
      <c r="M9" s="209"/>
      <c r="N9" s="169" t="s">
        <v>5</v>
      </c>
    </row>
    <row r="10" spans="2:17" x14ac:dyDescent="0.2">
      <c r="B10" s="43" t="s">
        <v>66</v>
      </c>
      <c r="C10" s="44">
        <v>196843.76595940799</v>
      </c>
      <c r="D10" s="45">
        <v>163437.72047492498</v>
      </c>
      <c r="E10" s="136">
        <f t="shared" ref="E10:E38" si="0">+(D10-C10)/C10</f>
        <v>-0.16970842496161051</v>
      </c>
      <c r="F10" s="44">
        <v>29496.615208700401</v>
      </c>
      <c r="G10" s="45">
        <v>20854.3980882861</v>
      </c>
      <c r="H10" s="136">
        <f t="shared" ref="H10:H38" si="1">+(G10-F10)/F10</f>
        <v>-0.29299012985954975</v>
      </c>
      <c r="I10" s="44">
        <f t="shared" ref="I10:I38" si="2">+F10+C10</f>
        <v>226340.38116810838</v>
      </c>
      <c r="J10" s="45">
        <f t="shared" ref="J10:J38" si="3">+G10+D10</f>
        <v>184292.11856321109</v>
      </c>
      <c r="K10" s="136">
        <f t="shared" ref="K10:K38" si="4">+(J10-I10)/I10</f>
        <v>-0.18577446228504424</v>
      </c>
      <c r="M10" s="43" t="s">
        <v>66</v>
      </c>
      <c r="N10" s="137">
        <v>-0.18577446228504424</v>
      </c>
    </row>
    <row r="11" spans="2:17" x14ac:dyDescent="0.2">
      <c r="B11" s="6" t="s">
        <v>21</v>
      </c>
      <c r="C11" s="7">
        <v>2247.0239557371801</v>
      </c>
      <c r="D11" s="8">
        <v>2050.3492047865998</v>
      </c>
      <c r="E11" s="92">
        <f t="shared" si="0"/>
        <v>-8.7526770886631397E-2</v>
      </c>
      <c r="F11" s="7">
        <v>438.27426430594204</v>
      </c>
      <c r="G11" s="8">
        <v>438.78312893570001</v>
      </c>
      <c r="H11" s="92">
        <f t="shared" si="1"/>
        <v>1.1610643635756521E-3</v>
      </c>
      <c r="I11" s="7">
        <f t="shared" si="2"/>
        <v>2685.298220043122</v>
      </c>
      <c r="J11" s="8">
        <f t="shared" si="3"/>
        <v>2489.1323337222998</v>
      </c>
      <c r="K11" s="92">
        <f t="shared" si="4"/>
        <v>-7.3051806632364311E-2</v>
      </c>
      <c r="M11" s="150"/>
      <c r="N11" s="160"/>
    </row>
    <row r="12" spans="2:17" x14ac:dyDescent="0.2">
      <c r="B12" s="9" t="s">
        <v>19</v>
      </c>
      <c r="C12" s="10">
        <v>4407.8115133170704</v>
      </c>
      <c r="D12" s="11">
        <v>3276.5525167966898</v>
      </c>
      <c r="E12" s="95">
        <f t="shared" si="0"/>
        <v>-0.25664867771740513</v>
      </c>
      <c r="F12" s="10">
        <v>972.21405761875201</v>
      </c>
      <c r="G12" s="11">
        <v>736.30621683620302</v>
      </c>
      <c r="H12" s="95">
        <f t="shared" si="1"/>
        <v>-0.24265010255083028</v>
      </c>
      <c r="I12" s="10">
        <f t="shared" si="2"/>
        <v>5380.0255709358225</v>
      </c>
      <c r="J12" s="11">
        <f t="shared" si="3"/>
        <v>4012.8587336328928</v>
      </c>
      <c r="K12" s="95">
        <f t="shared" si="4"/>
        <v>-0.25411902216388899</v>
      </c>
      <c r="M12" s="6" t="s">
        <v>128</v>
      </c>
      <c r="N12" s="138">
        <v>-0.47098358081911973</v>
      </c>
    </row>
    <row r="13" spans="2:17" x14ac:dyDescent="0.2">
      <c r="B13" s="9" t="s">
        <v>6</v>
      </c>
      <c r="C13" s="10">
        <v>5225.2712553568208</v>
      </c>
      <c r="D13" s="11">
        <v>3600.88525490453</v>
      </c>
      <c r="E13" s="95">
        <f t="shared" si="0"/>
        <v>-0.31087113396974553</v>
      </c>
      <c r="F13" s="10">
        <v>1196.26385963601</v>
      </c>
      <c r="G13" s="11">
        <v>477.57339498293999</v>
      </c>
      <c r="H13" s="95">
        <f t="shared" si="1"/>
        <v>-0.60077921677893675</v>
      </c>
      <c r="I13" s="10">
        <f t="shared" si="2"/>
        <v>6421.535114992831</v>
      </c>
      <c r="J13" s="11">
        <f t="shared" si="3"/>
        <v>4078.4586498874701</v>
      </c>
      <c r="K13" s="95">
        <f t="shared" si="4"/>
        <v>-0.36487793388138728</v>
      </c>
      <c r="M13" s="9" t="s">
        <v>107</v>
      </c>
      <c r="N13" s="139">
        <v>-0.4591550786269486</v>
      </c>
    </row>
    <row r="14" spans="2:17" x14ac:dyDescent="0.2">
      <c r="B14" s="9" t="s">
        <v>29</v>
      </c>
      <c r="C14" s="10">
        <v>148.98980840000002</v>
      </c>
      <c r="D14" s="11">
        <v>132.40437999999997</v>
      </c>
      <c r="E14" s="95">
        <f t="shared" si="0"/>
        <v>-0.11131921423425388</v>
      </c>
      <c r="F14" s="10">
        <v>71.716680000000011</v>
      </c>
      <c r="G14" s="11">
        <v>64.382900000000006</v>
      </c>
      <c r="H14" s="95">
        <f t="shared" si="1"/>
        <v>-0.10226045042798974</v>
      </c>
      <c r="I14" s="10">
        <f t="shared" si="2"/>
        <v>220.70648840000001</v>
      </c>
      <c r="J14" s="11">
        <f t="shared" si="3"/>
        <v>196.78727999999998</v>
      </c>
      <c r="K14" s="95">
        <f t="shared" si="4"/>
        <v>-0.10837564664909068</v>
      </c>
      <c r="M14" s="9" t="s">
        <v>132</v>
      </c>
      <c r="N14" s="139">
        <v>-0.44710326642082943</v>
      </c>
    </row>
    <row r="15" spans="2:17" x14ac:dyDescent="0.2">
      <c r="B15" s="9" t="s">
        <v>11</v>
      </c>
      <c r="C15" s="10">
        <v>5797.3307454843198</v>
      </c>
      <c r="D15" s="11">
        <v>3457.7607597920996</v>
      </c>
      <c r="E15" s="95">
        <f t="shared" si="0"/>
        <v>-0.40355986028821411</v>
      </c>
      <c r="F15" s="10">
        <v>2459.3340235720002</v>
      </c>
      <c r="G15" s="11">
        <v>1007.8144480318101</v>
      </c>
      <c r="H15" s="95">
        <f t="shared" si="1"/>
        <v>-0.59020839041293205</v>
      </c>
      <c r="I15" s="10">
        <f t="shared" si="2"/>
        <v>8256.6647690563204</v>
      </c>
      <c r="J15" s="11">
        <f t="shared" si="3"/>
        <v>4465.5752078239093</v>
      </c>
      <c r="K15" s="95">
        <f t="shared" si="4"/>
        <v>-0.4591550786269486</v>
      </c>
      <c r="M15" s="9" t="s">
        <v>110</v>
      </c>
      <c r="N15" s="139">
        <v>-0.43942313143033668</v>
      </c>
    </row>
    <row r="16" spans="2:17" x14ac:dyDescent="0.2">
      <c r="B16" s="9" t="s">
        <v>17</v>
      </c>
      <c r="C16" s="10">
        <v>28575.049254940001</v>
      </c>
      <c r="D16" s="11">
        <v>27527.082351859997</v>
      </c>
      <c r="E16" s="95">
        <f t="shared" si="0"/>
        <v>-3.6674194110053293E-2</v>
      </c>
      <c r="F16" s="10">
        <v>5085.3965369000007</v>
      </c>
      <c r="G16" s="11">
        <v>3833.40911306</v>
      </c>
      <c r="H16" s="95">
        <f t="shared" si="1"/>
        <v>-0.24619268423917201</v>
      </c>
      <c r="I16" s="10">
        <f t="shared" si="2"/>
        <v>33660.44579184</v>
      </c>
      <c r="J16" s="11">
        <f t="shared" si="3"/>
        <v>31360.491464919996</v>
      </c>
      <c r="K16" s="95">
        <f t="shared" si="4"/>
        <v>-6.8328100618250315E-2</v>
      </c>
      <c r="M16" s="9" t="s">
        <v>123</v>
      </c>
      <c r="N16" s="139">
        <v>-0.39133882918492774</v>
      </c>
    </row>
    <row r="17" spans="2:14" x14ac:dyDescent="0.2">
      <c r="B17" s="9" t="s">
        <v>16</v>
      </c>
      <c r="C17" s="10">
        <v>5447.8926944779596</v>
      </c>
      <c r="D17" s="11">
        <v>3863.92416403267</v>
      </c>
      <c r="E17" s="95">
        <f t="shared" si="0"/>
        <v>-0.29074884900923553</v>
      </c>
      <c r="F17" s="10">
        <v>978.39673366433499</v>
      </c>
      <c r="G17" s="11">
        <v>732.02247439875498</v>
      </c>
      <c r="H17" s="95">
        <f t="shared" si="1"/>
        <v>-0.25181427000767692</v>
      </c>
      <c r="I17" s="10">
        <f t="shared" si="2"/>
        <v>6426.2894281422941</v>
      </c>
      <c r="J17" s="11">
        <f t="shared" si="3"/>
        <v>4595.9466384314246</v>
      </c>
      <c r="K17" s="95">
        <f t="shared" si="4"/>
        <v>-0.28482109468884959</v>
      </c>
      <c r="M17" s="9" t="s">
        <v>106</v>
      </c>
      <c r="N17" s="139">
        <v>-0.36487793388138728</v>
      </c>
    </row>
    <row r="18" spans="2:14" x14ac:dyDescent="0.2">
      <c r="B18" s="9" t="s">
        <v>7</v>
      </c>
      <c r="C18" s="10">
        <v>1128.4696375222202</v>
      </c>
      <c r="D18" s="11">
        <v>646.11883879601191</v>
      </c>
      <c r="E18" s="95">
        <f t="shared" si="0"/>
        <v>-0.42743799450847919</v>
      </c>
      <c r="F18" s="10">
        <v>134.30246882282202</v>
      </c>
      <c r="G18" s="11">
        <v>61.761994296009696</v>
      </c>
      <c r="H18" s="95">
        <f t="shared" si="1"/>
        <v>-0.54012763251963025</v>
      </c>
      <c r="I18" s="10">
        <f t="shared" si="2"/>
        <v>1262.7721063450422</v>
      </c>
      <c r="J18" s="11">
        <f t="shared" si="3"/>
        <v>707.88083309202159</v>
      </c>
      <c r="K18" s="95">
        <f t="shared" si="4"/>
        <v>-0.43942313143033668</v>
      </c>
      <c r="M18" s="9" t="s">
        <v>115</v>
      </c>
      <c r="N18" s="139">
        <v>-0.33647768869920408</v>
      </c>
    </row>
    <row r="19" spans="2:14" x14ac:dyDescent="0.2">
      <c r="B19" s="9" t="s">
        <v>30</v>
      </c>
      <c r="C19" s="10">
        <v>9524.6770277159212</v>
      </c>
      <c r="D19" s="11">
        <v>10309.349842747899</v>
      </c>
      <c r="E19" s="95">
        <f t="shared" si="0"/>
        <v>8.2383141470167759E-2</v>
      </c>
      <c r="F19" s="10">
        <v>1398.2847425797099</v>
      </c>
      <c r="G19" s="11">
        <v>1781.6937778507699</v>
      </c>
      <c r="H19" s="95">
        <f t="shared" si="1"/>
        <v>0.27419954147801451</v>
      </c>
      <c r="I19" s="10">
        <f t="shared" si="2"/>
        <v>10922.961770295631</v>
      </c>
      <c r="J19" s="11">
        <f t="shared" si="3"/>
        <v>12091.04362059867</v>
      </c>
      <c r="K19" s="95">
        <f t="shared" si="4"/>
        <v>0.10693819816156186</v>
      </c>
      <c r="M19" s="9" t="s">
        <v>118</v>
      </c>
      <c r="N19" s="139">
        <v>-0.3239569313759309</v>
      </c>
    </row>
    <row r="20" spans="2:14" x14ac:dyDescent="0.2">
      <c r="B20" s="9" t="s">
        <v>23</v>
      </c>
      <c r="C20" s="10">
        <v>3796.3009005594499</v>
      </c>
      <c r="D20" s="11">
        <v>3427.0436574881196</v>
      </c>
      <c r="E20" s="95">
        <f t="shared" si="0"/>
        <v>-9.7267643620376334E-2</v>
      </c>
      <c r="F20" s="10">
        <v>285.057901011213</v>
      </c>
      <c r="G20" s="11">
        <v>287.90530622177704</v>
      </c>
      <c r="H20" s="95">
        <f t="shared" si="1"/>
        <v>9.9888661232092231E-3</v>
      </c>
      <c r="I20" s="10">
        <f t="shared" si="2"/>
        <v>4081.3588015706628</v>
      </c>
      <c r="J20" s="11">
        <f t="shared" si="3"/>
        <v>3714.9489637098968</v>
      </c>
      <c r="K20" s="95">
        <f t="shared" si="4"/>
        <v>-8.9776433701383329E-2</v>
      </c>
      <c r="M20" s="9" t="s">
        <v>119</v>
      </c>
      <c r="N20" s="139">
        <v>-0.32365107453445963</v>
      </c>
    </row>
    <row r="21" spans="2:14" x14ac:dyDescent="0.2">
      <c r="B21" s="9" t="s">
        <v>24</v>
      </c>
      <c r="C21" s="10">
        <v>35747.943655295203</v>
      </c>
      <c r="D21" s="11">
        <v>33563.838250118402</v>
      </c>
      <c r="E21" s="95">
        <f t="shared" si="0"/>
        <v>-6.1097371816330411E-2</v>
      </c>
      <c r="F21" s="10">
        <v>2348.4533010411001</v>
      </c>
      <c r="G21" s="11">
        <v>1858.6960651388799</v>
      </c>
      <c r="H21" s="95">
        <f t="shared" si="1"/>
        <v>-0.20854459217268845</v>
      </c>
      <c r="I21" s="10">
        <f t="shared" si="2"/>
        <v>38096.396956336306</v>
      </c>
      <c r="J21" s="11">
        <f t="shared" si="3"/>
        <v>35422.534315257282</v>
      </c>
      <c r="K21" s="95">
        <f t="shared" si="4"/>
        <v>-7.0186759239820942E-2</v>
      </c>
      <c r="M21" s="9" t="s">
        <v>112</v>
      </c>
      <c r="N21" s="139">
        <v>-0.31479391492690645</v>
      </c>
    </row>
    <row r="22" spans="2:14" x14ac:dyDescent="0.2">
      <c r="B22" s="9" t="s">
        <v>69</v>
      </c>
      <c r="C22" s="10">
        <v>16830.494325751799</v>
      </c>
      <c r="D22" s="11">
        <v>14366.1642347259</v>
      </c>
      <c r="E22" s="95">
        <f t="shared" si="0"/>
        <v>-0.14642054138928684</v>
      </c>
      <c r="F22" s="10">
        <v>1769.04652312197</v>
      </c>
      <c r="G22" s="11">
        <v>1469.2097988313199</v>
      </c>
      <c r="H22" s="95">
        <f t="shared" si="1"/>
        <v>-0.16949058171828385</v>
      </c>
      <c r="I22" s="10">
        <f t="shared" si="2"/>
        <v>18599.54084887377</v>
      </c>
      <c r="J22" s="11">
        <f t="shared" si="3"/>
        <v>15835.37403355722</v>
      </c>
      <c r="K22" s="95">
        <f t="shared" si="4"/>
        <v>-0.14861478773998468</v>
      </c>
      <c r="M22" s="9" t="s">
        <v>125</v>
      </c>
      <c r="N22" s="139">
        <v>-0.28486777811394537</v>
      </c>
    </row>
    <row r="23" spans="2:14" x14ac:dyDescent="0.2">
      <c r="B23" s="9" t="s">
        <v>68</v>
      </c>
      <c r="C23" s="10">
        <v>4811.4524385365694</v>
      </c>
      <c r="D23" s="11">
        <v>3208.9565481398299</v>
      </c>
      <c r="E23" s="95">
        <f t="shared" si="0"/>
        <v>-0.33305865762317455</v>
      </c>
      <c r="F23" s="10">
        <v>324.0653003987</v>
      </c>
      <c r="G23" s="11">
        <v>309.93145657943097</v>
      </c>
      <c r="H23" s="95">
        <f t="shared" si="1"/>
        <v>-4.3614184554409421E-2</v>
      </c>
      <c r="I23" s="10">
        <f t="shared" si="2"/>
        <v>5135.5177389352693</v>
      </c>
      <c r="J23" s="11">
        <f t="shared" si="3"/>
        <v>3518.8880047192611</v>
      </c>
      <c r="K23" s="95">
        <f t="shared" si="4"/>
        <v>-0.31479391492690645</v>
      </c>
      <c r="M23" s="9" t="s">
        <v>108</v>
      </c>
      <c r="N23" s="139">
        <v>-0.28482109468884959</v>
      </c>
    </row>
    <row r="24" spans="2:14" x14ac:dyDescent="0.2">
      <c r="B24" s="9" t="s">
        <v>67</v>
      </c>
      <c r="C24" s="10">
        <v>1359.8446546181399</v>
      </c>
      <c r="D24" s="11">
        <v>970.43748695408806</v>
      </c>
      <c r="E24" s="95">
        <f t="shared" si="0"/>
        <v>-0.28636150926621973</v>
      </c>
      <c r="F24" s="10">
        <v>323.84531664506602</v>
      </c>
      <c r="G24" s="11">
        <v>146.72837429244501</v>
      </c>
      <c r="H24" s="95">
        <f t="shared" si="1"/>
        <v>-0.54691833801240641</v>
      </c>
      <c r="I24" s="10">
        <f t="shared" si="2"/>
        <v>1683.689971263206</v>
      </c>
      <c r="J24" s="11">
        <f t="shared" si="3"/>
        <v>1117.165861246533</v>
      </c>
      <c r="K24" s="95">
        <f t="shared" si="4"/>
        <v>-0.33647768869920408</v>
      </c>
      <c r="M24" s="9" t="s">
        <v>105</v>
      </c>
      <c r="N24" s="139">
        <v>-0.25411902216388899</v>
      </c>
    </row>
    <row r="25" spans="2:14" x14ac:dyDescent="0.2">
      <c r="B25" s="9" t="s">
        <v>13</v>
      </c>
      <c r="C25" s="10">
        <v>3692.1996702440797</v>
      </c>
      <c r="D25" s="11">
        <v>3302.8430570724299</v>
      </c>
      <c r="E25" s="95">
        <f t="shared" si="0"/>
        <v>-0.1054538345554618</v>
      </c>
      <c r="F25" s="10">
        <v>903.59562568814499</v>
      </c>
      <c r="G25" s="11">
        <v>466.01324015942504</v>
      </c>
      <c r="H25" s="95">
        <f t="shared" si="1"/>
        <v>-0.48426793256715184</v>
      </c>
      <c r="I25" s="10">
        <f t="shared" si="2"/>
        <v>4595.7952959322247</v>
      </c>
      <c r="J25" s="11">
        <f t="shared" si="3"/>
        <v>3768.856297231855</v>
      </c>
      <c r="K25" s="95">
        <f t="shared" si="4"/>
        <v>-0.17993381894800667</v>
      </c>
      <c r="M25" s="9" t="s">
        <v>120</v>
      </c>
      <c r="N25" s="139">
        <v>-0.20450336470140607</v>
      </c>
    </row>
    <row r="26" spans="2:14" x14ac:dyDescent="0.2">
      <c r="B26" s="9" t="s">
        <v>25</v>
      </c>
      <c r="C26" s="10">
        <v>6566.35700595448</v>
      </c>
      <c r="D26" s="11">
        <v>6079.5214363814803</v>
      </c>
      <c r="E26" s="95">
        <f t="shared" si="0"/>
        <v>-7.4140892603239403E-2</v>
      </c>
      <c r="F26" s="10">
        <v>479.69813179287399</v>
      </c>
      <c r="G26" s="11">
        <v>505.73005970212404</v>
      </c>
      <c r="H26" s="95">
        <f t="shared" si="1"/>
        <v>5.4267311427617183E-2</v>
      </c>
      <c r="I26" s="10">
        <f t="shared" si="2"/>
        <v>7046.0551377473539</v>
      </c>
      <c r="J26" s="11">
        <f t="shared" si="3"/>
        <v>6585.2514960836043</v>
      </c>
      <c r="K26" s="95">
        <f t="shared" si="4"/>
        <v>-6.5398812903849912E-2</v>
      </c>
      <c r="M26" s="9" t="s">
        <v>116</v>
      </c>
      <c r="N26" s="139">
        <v>-0.19866330726313752</v>
      </c>
    </row>
    <row r="27" spans="2:14" x14ac:dyDescent="0.2">
      <c r="B27" s="9" t="s">
        <v>18</v>
      </c>
      <c r="C27" s="10">
        <v>10928.651851213899</v>
      </c>
      <c r="D27" s="11">
        <v>8960.0411904441189</v>
      </c>
      <c r="E27" s="95">
        <f t="shared" si="0"/>
        <v>-0.18013298324176344</v>
      </c>
      <c r="F27" s="10">
        <v>2885.1676035400501</v>
      </c>
      <c r="G27" s="11">
        <v>2109.4792054925401</v>
      </c>
      <c r="H27" s="95">
        <f t="shared" si="1"/>
        <v>-0.26885384304736887</v>
      </c>
      <c r="I27" s="10">
        <f t="shared" si="2"/>
        <v>13813.81945475395</v>
      </c>
      <c r="J27" s="11">
        <f t="shared" si="3"/>
        <v>11069.520395936659</v>
      </c>
      <c r="K27" s="95">
        <f t="shared" si="4"/>
        <v>-0.19866330726313752</v>
      </c>
      <c r="M27" s="9" t="s">
        <v>121</v>
      </c>
      <c r="N27" s="139">
        <v>-0.17993381894800667</v>
      </c>
    </row>
    <row r="28" spans="2:14" x14ac:dyDescent="0.2">
      <c r="B28" s="9" t="s">
        <v>10</v>
      </c>
      <c r="C28" s="10">
        <v>3298.5462731074499</v>
      </c>
      <c r="D28" s="11">
        <v>2431.7136581999698</v>
      </c>
      <c r="E28" s="95">
        <f t="shared" si="0"/>
        <v>-0.26279231611047438</v>
      </c>
      <c r="F28" s="10">
        <v>594.26050277893603</v>
      </c>
      <c r="G28" s="11">
        <v>201.182021715762</v>
      </c>
      <c r="H28" s="95">
        <f t="shared" si="1"/>
        <v>-0.66145819758342339</v>
      </c>
      <c r="I28" s="10">
        <f t="shared" si="2"/>
        <v>3892.8067758863858</v>
      </c>
      <c r="J28" s="11">
        <f t="shared" si="3"/>
        <v>2632.8956799157318</v>
      </c>
      <c r="K28" s="95">
        <f t="shared" si="4"/>
        <v>-0.32365107453445963</v>
      </c>
      <c r="M28" s="9" t="s">
        <v>131</v>
      </c>
      <c r="N28" s="139">
        <v>-0.14861478773998468</v>
      </c>
    </row>
    <row r="29" spans="2:14" x14ac:dyDescent="0.2">
      <c r="B29" s="9" t="s">
        <v>27</v>
      </c>
      <c r="C29" s="10">
        <v>188.731292414611</v>
      </c>
      <c r="D29" s="11">
        <v>146.146232481167</v>
      </c>
      <c r="E29" s="95">
        <f t="shared" si="0"/>
        <v>-0.22563857529196465</v>
      </c>
      <c r="F29" s="10">
        <v>39.082193400000001</v>
      </c>
      <c r="G29" s="11">
        <v>35.078628959999996</v>
      </c>
      <c r="H29" s="95">
        <f t="shared" si="1"/>
        <v>-0.10243960463078833</v>
      </c>
      <c r="I29" s="10">
        <f t="shared" si="2"/>
        <v>227.813485814611</v>
      </c>
      <c r="J29" s="11">
        <f t="shared" si="3"/>
        <v>181.22486144116701</v>
      </c>
      <c r="K29" s="95">
        <f t="shared" si="4"/>
        <v>-0.20450336470140607</v>
      </c>
      <c r="M29" s="9" t="s">
        <v>117</v>
      </c>
      <c r="N29" s="139">
        <v>-0.10837564664909068</v>
      </c>
    </row>
    <row r="30" spans="2:14" x14ac:dyDescent="0.2">
      <c r="B30" s="9" t="s">
        <v>8</v>
      </c>
      <c r="C30" s="10">
        <v>2287.2499830386901</v>
      </c>
      <c r="D30" s="11">
        <v>1657.62051582196</v>
      </c>
      <c r="E30" s="95">
        <f t="shared" si="0"/>
        <v>-0.27527794158303837</v>
      </c>
      <c r="F30" s="10">
        <v>307.43385508444896</v>
      </c>
      <c r="G30" s="11">
        <v>96.497508212084398</v>
      </c>
      <c r="H30" s="95">
        <f t="shared" si="1"/>
        <v>-0.68611944775705491</v>
      </c>
      <c r="I30" s="10">
        <f t="shared" si="2"/>
        <v>2594.6838381231391</v>
      </c>
      <c r="J30" s="11">
        <f t="shared" si="3"/>
        <v>1754.1180240340443</v>
      </c>
      <c r="K30" s="95">
        <f t="shared" si="4"/>
        <v>-0.3239569313759309</v>
      </c>
      <c r="M30" s="9" t="s">
        <v>130</v>
      </c>
      <c r="N30" s="139">
        <v>-0.10105566145047623</v>
      </c>
    </row>
    <row r="31" spans="2:14" x14ac:dyDescent="0.2">
      <c r="B31" s="9" t="s">
        <v>22</v>
      </c>
      <c r="C31" s="10">
        <v>20.884703271151899</v>
      </c>
      <c r="D31" s="11">
        <v>20.297466916644201</v>
      </c>
      <c r="E31" s="95">
        <f t="shared" si="0"/>
        <v>-2.8118012828980427E-2</v>
      </c>
      <c r="F31" s="10">
        <v>12.994078233180801</v>
      </c>
      <c r="G31" s="11">
        <v>10.6164017786116</v>
      </c>
      <c r="H31" s="95">
        <f t="shared" si="1"/>
        <v>-0.18298154066040076</v>
      </c>
      <c r="I31" s="10">
        <f t="shared" si="2"/>
        <v>33.8787815043327</v>
      </c>
      <c r="J31" s="11">
        <f t="shared" si="3"/>
        <v>30.9138686952558</v>
      </c>
      <c r="K31" s="95">
        <f t="shared" si="4"/>
        <v>-8.7515331940073521E-2</v>
      </c>
      <c r="M31" s="9" t="s">
        <v>126</v>
      </c>
      <c r="N31" s="139">
        <v>-9.9264808038500504E-2</v>
      </c>
    </row>
    <row r="32" spans="2:14" x14ac:dyDescent="0.2">
      <c r="B32" s="9" t="s">
        <v>15</v>
      </c>
      <c r="C32" s="10">
        <v>9167.3959380157994</v>
      </c>
      <c r="D32" s="11">
        <v>5469.3360563778197</v>
      </c>
      <c r="E32" s="95">
        <f t="shared" si="0"/>
        <v>-0.40339262170434753</v>
      </c>
      <c r="F32" s="10">
        <v>926.196459054</v>
      </c>
      <c r="G32" s="11">
        <v>674.24170975279594</v>
      </c>
      <c r="H32" s="95">
        <f t="shared" si="1"/>
        <v>-0.27203164818676373</v>
      </c>
      <c r="I32" s="10">
        <f t="shared" si="2"/>
        <v>10093.592397069799</v>
      </c>
      <c r="J32" s="11">
        <f t="shared" si="3"/>
        <v>6143.5777661306156</v>
      </c>
      <c r="K32" s="95">
        <f t="shared" si="4"/>
        <v>-0.39133882918492774</v>
      </c>
      <c r="M32" s="9" t="s">
        <v>129</v>
      </c>
      <c r="N32" s="139">
        <v>-8.9776433701383329E-2</v>
      </c>
    </row>
    <row r="33" spans="2:14" x14ac:dyDescent="0.2">
      <c r="B33" s="9" t="s">
        <v>14</v>
      </c>
      <c r="C33" s="10">
        <v>17608.1970323973</v>
      </c>
      <c r="D33" s="11">
        <v>12718.464561414001</v>
      </c>
      <c r="E33" s="95">
        <f t="shared" si="0"/>
        <v>-0.27769637413681175</v>
      </c>
      <c r="F33" s="10">
        <v>3095.78296207209</v>
      </c>
      <c r="G33" s="11">
        <v>2087.61865391532</v>
      </c>
      <c r="H33" s="95">
        <f t="shared" si="1"/>
        <v>-0.3256572959113318</v>
      </c>
      <c r="I33" s="10">
        <f t="shared" si="2"/>
        <v>20703.979994469391</v>
      </c>
      <c r="J33" s="11">
        <f t="shared" si="3"/>
        <v>14806.083215329321</v>
      </c>
      <c r="K33" s="95">
        <f t="shared" si="4"/>
        <v>-0.28486777811394537</v>
      </c>
      <c r="M33" s="9" t="s">
        <v>122</v>
      </c>
      <c r="N33" s="139">
        <v>-8.7515331940073521E-2</v>
      </c>
    </row>
    <row r="34" spans="2:14" x14ac:dyDescent="0.2">
      <c r="B34" s="9" t="s">
        <v>28</v>
      </c>
      <c r="C34" s="10">
        <v>2306.2720766692801</v>
      </c>
      <c r="D34" s="11">
        <v>2113.6804240719498</v>
      </c>
      <c r="E34" s="95">
        <f t="shared" si="0"/>
        <v>-8.3507776270469916E-2</v>
      </c>
      <c r="F34" s="10">
        <v>254.21809020271303</v>
      </c>
      <c r="G34" s="11">
        <v>192.643177901027</v>
      </c>
      <c r="H34" s="95">
        <f t="shared" si="1"/>
        <v>-0.24221294500555135</v>
      </c>
      <c r="I34" s="10">
        <f t="shared" si="2"/>
        <v>2560.4901668719931</v>
      </c>
      <c r="J34" s="11">
        <f t="shared" si="3"/>
        <v>2306.3236019729766</v>
      </c>
      <c r="K34" s="95">
        <f t="shared" si="4"/>
        <v>-9.9264808038500504E-2</v>
      </c>
      <c r="M34" s="9" t="s">
        <v>127</v>
      </c>
      <c r="N34" s="139">
        <v>-8.4462737648858616E-2</v>
      </c>
    </row>
    <row r="35" spans="2:14" x14ac:dyDescent="0.2">
      <c r="B35" s="9" t="s">
        <v>12</v>
      </c>
      <c r="C35" s="10">
        <v>8846.5917615663111</v>
      </c>
      <c r="D35" s="11">
        <v>4898.8686949754101</v>
      </c>
      <c r="E35" s="95">
        <f t="shared" si="0"/>
        <v>-0.44624225611287244</v>
      </c>
      <c r="F35" s="10">
        <v>1204.4904940011302</v>
      </c>
      <c r="G35" s="11">
        <v>658.341853063391</v>
      </c>
      <c r="H35" s="95">
        <f t="shared" si="1"/>
        <v>-0.45342710769224776</v>
      </c>
      <c r="I35" s="10">
        <f t="shared" si="2"/>
        <v>10051.082255567442</v>
      </c>
      <c r="J35" s="11">
        <f t="shared" si="3"/>
        <v>5557.2105480388009</v>
      </c>
      <c r="K35" s="95">
        <f t="shared" si="4"/>
        <v>-0.44710326642082943</v>
      </c>
      <c r="M35" s="9" t="s">
        <v>124</v>
      </c>
      <c r="N35" s="139">
        <v>-7.3051806632364311E-2</v>
      </c>
    </row>
    <row r="36" spans="2:14" x14ac:dyDescent="0.2">
      <c r="B36" s="9" t="s">
        <v>20</v>
      </c>
      <c r="C36" s="10">
        <v>3541.68266145799</v>
      </c>
      <c r="D36" s="11">
        <v>3166.4972840621203</v>
      </c>
      <c r="E36" s="95">
        <f t="shared" si="0"/>
        <v>-0.10593421637652274</v>
      </c>
      <c r="F36" s="10">
        <v>362.20389400072298</v>
      </c>
      <c r="G36" s="11">
        <v>342.87943330709095</v>
      </c>
      <c r="H36" s="95">
        <f t="shared" si="1"/>
        <v>-5.3352437711764247E-2</v>
      </c>
      <c r="I36" s="10">
        <f t="shared" si="2"/>
        <v>3903.8865554587128</v>
      </c>
      <c r="J36" s="11">
        <f t="shared" si="3"/>
        <v>3509.3767173692113</v>
      </c>
      <c r="K36" s="95">
        <f t="shared" si="4"/>
        <v>-0.10105566145047623</v>
      </c>
      <c r="M36" s="9" t="s">
        <v>114</v>
      </c>
      <c r="N36" s="139">
        <v>-7.0186759239820942E-2</v>
      </c>
    </row>
    <row r="37" spans="2:14" x14ac:dyDescent="0.2">
      <c r="B37" s="9" t="s">
        <v>26</v>
      </c>
      <c r="C37" s="10">
        <v>441.15847471343301</v>
      </c>
      <c r="D37" s="11">
        <v>445.78676983470802</v>
      </c>
      <c r="E37" s="95">
        <f t="shared" si="0"/>
        <v>1.0491230218985268E-2</v>
      </c>
      <c r="F37" s="10">
        <v>152.026624484</v>
      </c>
      <c r="G37" s="11">
        <v>97.296291952000004</v>
      </c>
      <c r="H37" s="95">
        <f t="shared" si="1"/>
        <v>-0.36000491833428866</v>
      </c>
      <c r="I37" s="10">
        <f t="shared" si="2"/>
        <v>593.18509919743303</v>
      </c>
      <c r="J37" s="11">
        <f t="shared" si="3"/>
        <v>543.08306178670807</v>
      </c>
      <c r="K37" s="95">
        <f t="shared" si="4"/>
        <v>-8.4462737648858616E-2</v>
      </c>
      <c r="M37" s="9" t="s">
        <v>109</v>
      </c>
      <c r="N37" s="139">
        <v>-6.8328100618250315E-2</v>
      </c>
    </row>
    <row r="38" spans="2:14" x14ac:dyDescent="0.2">
      <c r="B38" s="12" t="s">
        <v>9</v>
      </c>
      <c r="C38" s="13">
        <v>2901.2953676306397</v>
      </c>
      <c r="D38" s="14">
        <v>1626.0356357278799</v>
      </c>
      <c r="E38" s="102">
        <f t="shared" si="0"/>
        <v>-0.43954839832257697</v>
      </c>
      <c r="F38" s="13">
        <v>494.81298239895699</v>
      </c>
      <c r="G38" s="14">
        <v>170.561442755065</v>
      </c>
      <c r="H38" s="102">
        <f t="shared" si="1"/>
        <v>-0.65530119697315259</v>
      </c>
      <c r="I38" s="13">
        <f t="shared" si="2"/>
        <v>3396.1083500295967</v>
      </c>
      <c r="J38" s="14">
        <f t="shared" si="3"/>
        <v>1796.5970784829449</v>
      </c>
      <c r="K38" s="102">
        <f t="shared" si="4"/>
        <v>-0.47098358081911973</v>
      </c>
      <c r="M38" s="9" t="s">
        <v>111</v>
      </c>
      <c r="N38" s="140">
        <v>-6.5398812903849912E-2</v>
      </c>
    </row>
    <row r="39" spans="2:14" x14ac:dyDescent="0.2">
      <c r="M39" s="12" t="s">
        <v>113</v>
      </c>
      <c r="N39" s="141">
        <v>0.10693819816156186</v>
      </c>
    </row>
    <row r="41" spans="2:14" x14ac:dyDescent="0.2">
      <c r="B41" s="2" t="s">
        <v>138</v>
      </c>
    </row>
    <row r="42" spans="2:14" x14ac:dyDescent="0.2">
      <c r="B42" s="2" t="s">
        <v>139</v>
      </c>
    </row>
    <row r="44" spans="2:14" x14ac:dyDescent="0.2">
      <c r="B44" s="2" t="s">
        <v>0</v>
      </c>
    </row>
    <row r="45" spans="2:14" x14ac:dyDescent="0.2">
      <c r="B45" s="2" t="s">
        <v>1</v>
      </c>
    </row>
    <row r="46" spans="2:14" x14ac:dyDescent="0.2">
      <c r="B46" s="17" t="s">
        <v>65</v>
      </c>
      <c r="C46" s="17" t="s">
        <v>70</v>
      </c>
      <c r="D46" s="17"/>
      <c r="E46" s="17"/>
      <c r="F46" s="17"/>
    </row>
    <row r="48" spans="2:14" x14ac:dyDescent="0.2">
      <c r="B48" s="2" t="s">
        <v>71</v>
      </c>
    </row>
  </sheetData>
  <mergeCells count="9">
    <mergeCell ref="N6:N7"/>
    <mergeCell ref="M6:M9"/>
    <mergeCell ref="C6:K6"/>
    <mergeCell ref="C7:E7"/>
    <mergeCell ref="F7:H7"/>
    <mergeCell ref="I7:K7"/>
    <mergeCell ref="C9:D9"/>
    <mergeCell ref="F9:G9"/>
    <mergeCell ref="I9: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P44"/>
  <sheetViews>
    <sheetView showGridLines="0" zoomScaleNormal="100" workbookViewId="0"/>
  </sheetViews>
  <sheetFormatPr defaultRowHeight="12" x14ac:dyDescent="0.2"/>
  <cols>
    <col min="1" max="2" width="9.140625" style="2"/>
    <col min="3" max="3" width="12.85546875" style="2" customWidth="1"/>
    <col min="4" max="4" width="13.28515625" style="2" customWidth="1"/>
    <col min="5" max="5" width="16" style="2" customWidth="1"/>
    <col min="6" max="6" width="10.85546875" style="2" customWidth="1"/>
    <col min="7" max="7" width="13.28515625" style="2" customWidth="1"/>
    <col min="8" max="8" width="15.85546875" style="2" customWidth="1"/>
    <col min="9" max="9" width="9.140625" style="2" customWidth="1"/>
    <col min="10" max="12" width="9.140625" style="2"/>
    <col min="13" max="13" width="10" style="2" bestFit="1" customWidth="1"/>
    <col min="14" max="16384" width="9.140625" style="2"/>
  </cols>
  <sheetData>
    <row r="2" spans="2:16" x14ac:dyDescent="0.2">
      <c r="G2" s="35"/>
      <c r="H2" s="35"/>
      <c r="I2" s="35"/>
      <c r="K2" s="36"/>
    </row>
    <row r="3" spans="2:16" x14ac:dyDescent="0.2">
      <c r="B3" s="1" t="s">
        <v>95</v>
      </c>
      <c r="H3" s="35"/>
      <c r="I3" s="35"/>
      <c r="K3" s="36"/>
    </row>
    <row r="4" spans="2:16" x14ac:dyDescent="0.2">
      <c r="B4" s="1"/>
      <c r="G4" s="35"/>
      <c r="H4" s="35"/>
      <c r="I4" s="35"/>
      <c r="K4" s="1"/>
      <c r="P4" s="35"/>
    </row>
    <row r="5" spans="2:16" x14ac:dyDescent="0.2">
      <c r="G5" s="35"/>
      <c r="H5" s="35"/>
      <c r="I5" s="35"/>
      <c r="K5" s="36"/>
    </row>
    <row r="6" spans="2:16" ht="24.75" customHeight="1" x14ac:dyDescent="0.2">
      <c r="B6" s="166"/>
      <c r="C6" s="189" t="s">
        <v>37</v>
      </c>
      <c r="D6" s="185"/>
      <c r="E6" s="185"/>
      <c r="G6" s="192" t="s">
        <v>37</v>
      </c>
      <c r="H6" s="192"/>
      <c r="I6" s="37"/>
      <c r="J6" s="37"/>
      <c r="K6" s="36"/>
    </row>
    <row r="7" spans="2:16" x14ac:dyDescent="0.2">
      <c r="B7" s="171"/>
      <c r="C7" s="38">
        <v>1990</v>
      </c>
      <c r="D7" s="39" t="s">
        <v>73</v>
      </c>
      <c r="E7" s="40" t="s">
        <v>74</v>
      </c>
      <c r="G7" s="165"/>
      <c r="H7" s="41" t="s">
        <v>58</v>
      </c>
      <c r="I7" s="35"/>
      <c r="K7" s="36"/>
    </row>
    <row r="8" spans="2:16" x14ac:dyDescent="0.2">
      <c r="B8" s="165"/>
      <c r="C8" s="190" t="s">
        <v>40</v>
      </c>
      <c r="D8" s="191"/>
      <c r="E8" s="42" t="s">
        <v>5</v>
      </c>
      <c r="G8" s="165"/>
      <c r="H8" s="41" t="s">
        <v>5</v>
      </c>
      <c r="I8" s="35"/>
    </row>
    <row r="9" spans="2:16" x14ac:dyDescent="0.2">
      <c r="B9" s="43" t="s">
        <v>66</v>
      </c>
      <c r="C9" s="44">
        <v>20839721916.135448</v>
      </c>
      <c r="D9" s="45">
        <v>16625359562.412014</v>
      </c>
      <c r="E9" s="46">
        <f t="shared" ref="E9:E16" si="0">(D9-C9)/C9*100</f>
        <v>-20.222737955348652</v>
      </c>
      <c r="G9" s="43" t="s">
        <v>66</v>
      </c>
      <c r="H9" s="47">
        <f>+E9/100</f>
        <v>-0.20222737955348652</v>
      </c>
      <c r="L9" s="48"/>
      <c r="M9" s="49"/>
    </row>
    <row r="10" spans="2:16" x14ac:dyDescent="0.2">
      <c r="B10" s="6" t="s">
        <v>9</v>
      </c>
      <c r="C10" s="7">
        <v>343226298.57095307</v>
      </c>
      <c r="D10" s="8">
        <v>159433230.16957885</v>
      </c>
      <c r="E10" s="50">
        <f t="shared" si="0"/>
        <v>-53.548655556584578</v>
      </c>
      <c r="G10" s="150"/>
      <c r="H10" s="153"/>
      <c r="L10" s="48"/>
      <c r="M10" s="49"/>
    </row>
    <row r="11" spans="2:16" x14ac:dyDescent="0.2">
      <c r="B11" s="9" t="s">
        <v>82</v>
      </c>
      <c r="C11" s="10">
        <v>481112021.77955741</v>
      </c>
      <c r="D11" s="11">
        <v>239298357.0270302</v>
      </c>
      <c r="E11" s="53">
        <f t="shared" si="0"/>
        <v>-50.261405619858891</v>
      </c>
      <c r="G11" s="51" t="s">
        <v>128</v>
      </c>
      <c r="H11" s="52">
        <v>-0.53548655556584579</v>
      </c>
      <c r="L11" s="48"/>
      <c r="M11" s="49"/>
    </row>
    <row r="12" spans="2:16" x14ac:dyDescent="0.2">
      <c r="B12" s="9" t="s">
        <v>12</v>
      </c>
      <c r="C12" s="10">
        <v>926982635.10000002</v>
      </c>
      <c r="D12" s="11">
        <v>471010393</v>
      </c>
      <c r="E12" s="53">
        <f t="shared" si="0"/>
        <v>-49.188865555265892</v>
      </c>
      <c r="G12" s="51" t="s">
        <v>112</v>
      </c>
      <c r="H12" s="52">
        <v>-0.5026140561985889</v>
      </c>
      <c r="L12" s="48"/>
      <c r="M12" s="49"/>
    </row>
    <row r="13" spans="2:16" x14ac:dyDescent="0.2">
      <c r="B13" s="9" t="s">
        <v>7</v>
      </c>
      <c r="C13" s="10">
        <v>94315769.510668188</v>
      </c>
      <c r="D13" s="11">
        <v>48607643.67768123</v>
      </c>
      <c r="E13" s="53">
        <f t="shared" si="0"/>
        <v>-48.462866888677453</v>
      </c>
      <c r="F13" s="54"/>
      <c r="G13" s="51" t="s">
        <v>132</v>
      </c>
      <c r="H13" s="52">
        <v>-0.49188865555265893</v>
      </c>
      <c r="L13" s="48"/>
      <c r="M13" s="49"/>
    </row>
    <row r="14" spans="2:16" x14ac:dyDescent="0.2">
      <c r="B14" s="9" t="s">
        <v>8</v>
      </c>
      <c r="C14" s="10">
        <v>183380557.39059132</v>
      </c>
      <c r="D14" s="11">
        <v>94757768.096927121</v>
      </c>
      <c r="E14" s="53">
        <f t="shared" si="0"/>
        <v>-48.327254838091768</v>
      </c>
      <c r="F14" s="55"/>
      <c r="G14" s="51" t="s">
        <v>110</v>
      </c>
      <c r="H14" s="52">
        <v>-0.48462866888677453</v>
      </c>
      <c r="L14" s="48"/>
      <c r="M14" s="49"/>
    </row>
    <row r="15" spans="2:16" x14ac:dyDescent="0.2">
      <c r="B15" s="9" t="s">
        <v>11</v>
      </c>
      <c r="C15" s="10">
        <v>612402960.70995951</v>
      </c>
      <c r="D15" s="11">
        <v>353299189.12949318</v>
      </c>
      <c r="E15" s="53">
        <f t="shared" si="0"/>
        <v>-42.309359719634116</v>
      </c>
      <c r="F15" s="55"/>
      <c r="G15" s="51" t="s">
        <v>118</v>
      </c>
      <c r="H15" s="52">
        <v>-0.48327254838091771</v>
      </c>
      <c r="L15" s="48"/>
      <c r="M15" s="49"/>
    </row>
    <row r="16" spans="2:16" x14ac:dyDescent="0.2">
      <c r="B16" s="9" t="s">
        <v>19</v>
      </c>
      <c r="C16" s="10">
        <v>386343975.60409886</v>
      </c>
      <c r="D16" s="11">
        <v>243661927.50153124</v>
      </c>
      <c r="E16" s="53">
        <f t="shared" si="0"/>
        <v>-36.931350587120129</v>
      </c>
      <c r="F16" s="55"/>
      <c r="G16" s="51" t="s">
        <v>107</v>
      </c>
      <c r="H16" s="52">
        <v>-0.42309359719634115</v>
      </c>
      <c r="L16" s="48"/>
      <c r="M16" s="49"/>
    </row>
    <row r="17" spans="2:13" x14ac:dyDescent="0.2">
      <c r="B17" s="9" t="s">
        <v>16</v>
      </c>
      <c r="C17" s="10">
        <v>619155326.81889403</v>
      </c>
      <c r="D17" s="11">
        <v>419721602.845218</v>
      </c>
      <c r="E17" s="53">
        <f>(D17-C17)/C17*100</f>
        <v>-32.210612641956864</v>
      </c>
      <c r="F17" s="56"/>
      <c r="G17" s="51" t="s">
        <v>105</v>
      </c>
      <c r="H17" s="52">
        <v>-0.36931350587120126</v>
      </c>
      <c r="L17" s="48"/>
      <c r="M17" s="49"/>
    </row>
    <row r="18" spans="2:13" x14ac:dyDescent="0.2">
      <c r="B18" s="9" t="s">
        <v>6</v>
      </c>
      <c r="C18" s="10">
        <v>532552294.32009673</v>
      </c>
      <c r="D18" s="11">
        <v>365770754.00822842</v>
      </c>
      <c r="E18" s="53">
        <f t="shared" ref="E18:E37" si="1">(D18-C18)/C18*100</f>
        <v>-31.317401519187211</v>
      </c>
      <c r="F18" s="56"/>
      <c r="G18" s="51" t="s">
        <v>108</v>
      </c>
      <c r="H18" s="52">
        <v>-0.32210612641956865</v>
      </c>
      <c r="L18" s="48"/>
      <c r="M18" s="49"/>
    </row>
    <row r="19" spans="2:13" x14ac:dyDescent="0.2">
      <c r="B19" s="9" t="s">
        <v>10</v>
      </c>
      <c r="C19" s="10">
        <v>284880205.28590852</v>
      </c>
      <c r="D19" s="11">
        <v>200056514.06174928</v>
      </c>
      <c r="E19" s="53">
        <f t="shared" si="1"/>
        <v>-29.775214160292172</v>
      </c>
      <c r="F19" s="56"/>
      <c r="G19" s="51" t="s">
        <v>106</v>
      </c>
      <c r="H19" s="52">
        <v>-0.3131740151918721</v>
      </c>
      <c r="L19" s="48"/>
      <c r="M19" s="49"/>
    </row>
    <row r="20" spans="2:13" x14ac:dyDescent="0.2">
      <c r="B20" s="9" t="s">
        <v>15</v>
      </c>
      <c r="C20" s="10">
        <v>824448950.29073393</v>
      </c>
      <c r="D20" s="11">
        <v>583374220.91303337</v>
      </c>
      <c r="E20" s="53">
        <f t="shared" si="1"/>
        <v>-29.24071033054113</v>
      </c>
      <c r="F20" s="56"/>
      <c r="G20" s="51" t="s">
        <v>119</v>
      </c>
      <c r="H20" s="52">
        <v>-0.29775214160292174</v>
      </c>
      <c r="L20" s="48"/>
      <c r="M20" s="49"/>
    </row>
    <row r="21" spans="2:13" x14ac:dyDescent="0.2">
      <c r="B21" s="9" t="s">
        <v>23</v>
      </c>
      <c r="C21" s="10">
        <v>301295374.00532174</v>
      </c>
      <c r="D21" s="11">
        <v>218000782.58692586</v>
      </c>
      <c r="E21" s="53">
        <f t="shared" si="1"/>
        <v>-27.64549296297017</v>
      </c>
      <c r="F21" s="56"/>
      <c r="G21" s="57" t="s">
        <v>123</v>
      </c>
      <c r="H21" s="52">
        <v>-0.29240710330541131</v>
      </c>
      <c r="L21" s="48"/>
      <c r="M21" s="49"/>
    </row>
    <row r="22" spans="2:13" x14ac:dyDescent="0.2">
      <c r="B22" s="9" t="s">
        <v>27</v>
      </c>
      <c r="C22" s="10">
        <v>25563552</v>
      </c>
      <c r="D22" s="11">
        <v>18611466.460000001</v>
      </c>
      <c r="E22" s="53">
        <f t="shared" si="1"/>
        <v>-27.195303453917514</v>
      </c>
      <c r="F22" s="56"/>
      <c r="G22" s="51" t="s">
        <v>129</v>
      </c>
      <c r="H22" s="52">
        <v>-0.2764549296297017</v>
      </c>
      <c r="L22" s="48"/>
      <c r="M22" s="49"/>
    </row>
    <row r="23" spans="2:13" x14ac:dyDescent="0.2">
      <c r="B23" s="9" t="s">
        <v>29</v>
      </c>
      <c r="C23" s="10">
        <v>26639885</v>
      </c>
      <c r="D23" s="11">
        <v>19637089</v>
      </c>
      <c r="E23" s="53">
        <f t="shared" si="1"/>
        <v>-26.286885247440068</v>
      </c>
      <c r="F23" s="56"/>
      <c r="G23" s="51" t="s">
        <v>120</v>
      </c>
      <c r="H23" s="52">
        <v>-0.27195303453917513</v>
      </c>
      <c r="L23" s="48"/>
      <c r="M23" s="49"/>
    </row>
    <row r="24" spans="2:13" x14ac:dyDescent="0.2">
      <c r="B24" s="9" t="s">
        <v>81</v>
      </c>
      <c r="C24" s="10">
        <v>2009469117.3862815</v>
      </c>
      <c r="D24" s="11">
        <v>1482080934.1249089</v>
      </c>
      <c r="E24" s="53">
        <f t="shared" si="1"/>
        <v>-26.245149960171915</v>
      </c>
      <c r="F24" s="56"/>
      <c r="G24" s="51" t="s">
        <v>117</v>
      </c>
      <c r="H24" s="52">
        <v>-0.27195303453917513</v>
      </c>
      <c r="L24" s="48"/>
      <c r="M24" s="49"/>
    </row>
    <row r="25" spans="2:13" x14ac:dyDescent="0.2">
      <c r="B25" s="9" t="s">
        <v>67</v>
      </c>
      <c r="C25" s="10">
        <v>154745680.21830237</v>
      </c>
      <c r="D25" s="11">
        <v>115443464.13902664</v>
      </c>
      <c r="E25" s="53">
        <f t="shared" si="1"/>
        <v>-25.39794068812223</v>
      </c>
      <c r="F25" s="56"/>
      <c r="G25" s="51" t="s">
        <v>131</v>
      </c>
      <c r="H25" s="52">
        <v>-0.26245149960171915</v>
      </c>
      <c r="L25" s="48"/>
      <c r="M25" s="49"/>
    </row>
    <row r="26" spans="2:13" x14ac:dyDescent="0.2">
      <c r="B26" s="9" t="s">
        <v>14</v>
      </c>
      <c r="C26" s="10">
        <v>1754623879.4151015</v>
      </c>
      <c r="D26" s="11">
        <v>1311114328.4288704</v>
      </c>
      <c r="E26" s="53">
        <f t="shared" si="1"/>
        <v>-25.276616612220828</v>
      </c>
      <c r="F26" s="56"/>
      <c r="G26" s="51" t="s">
        <v>115</v>
      </c>
      <c r="H26" s="52">
        <v>-0.25397940688122228</v>
      </c>
      <c r="L26" s="48"/>
      <c r="M26" s="49"/>
    </row>
    <row r="27" spans="2:13" x14ac:dyDescent="0.2">
      <c r="B27" s="9" t="s">
        <v>28</v>
      </c>
      <c r="C27" s="10">
        <v>218740507.25980139</v>
      </c>
      <c r="D27" s="11">
        <v>165222560.25953138</v>
      </c>
      <c r="E27" s="53">
        <f t="shared" si="1"/>
        <v>-24.466408929328274</v>
      </c>
      <c r="F27" s="56"/>
      <c r="G27" s="51" t="s">
        <v>125</v>
      </c>
      <c r="H27" s="52">
        <v>-0.25276616612220826</v>
      </c>
      <c r="L27" s="48"/>
      <c r="M27" s="49"/>
    </row>
    <row r="28" spans="2:13" x14ac:dyDescent="0.2">
      <c r="B28" s="9" t="s">
        <v>18</v>
      </c>
      <c r="C28" s="10">
        <v>1352976758.833878</v>
      </c>
      <c r="D28" s="11">
        <v>1094491133.8268538</v>
      </c>
      <c r="E28" s="53">
        <f t="shared" si="1"/>
        <v>-19.104956779140199</v>
      </c>
      <c r="F28" s="56"/>
      <c r="G28" s="51" t="s">
        <v>126</v>
      </c>
      <c r="H28" s="52">
        <v>-0.24466408929328273</v>
      </c>
      <c r="L28" s="48"/>
      <c r="M28" s="49"/>
    </row>
    <row r="29" spans="2:13" x14ac:dyDescent="0.2">
      <c r="B29" s="9" t="s">
        <v>13</v>
      </c>
      <c r="C29" s="10">
        <v>536236819.98168933</v>
      </c>
      <c r="D29" s="11">
        <v>464658034.11622024</v>
      </c>
      <c r="E29" s="53">
        <f t="shared" si="1"/>
        <v>-13.348353413686375</v>
      </c>
      <c r="F29" s="56"/>
      <c r="G29" s="51" t="s">
        <v>116</v>
      </c>
      <c r="H29" s="52">
        <v>-0.191049567791402</v>
      </c>
      <c r="L29" s="48"/>
      <c r="M29" s="49"/>
    </row>
    <row r="30" spans="2:13" x14ac:dyDescent="0.2">
      <c r="B30" s="9" t="s">
        <v>24</v>
      </c>
      <c r="C30" s="10">
        <v>3250038862.729353</v>
      </c>
      <c r="D30" s="11">
        <v>2856167235.7754703</v>
      </c>
      <c r="E30" s="53">
        <f t="shared" si="1"/>
        <v>-12.118982067282509</v>
      </c>
      <c r="F30" s="56"/>
      <c r="G30" s="51" t="s">
        <v>121</v>
      </c>
      <c r="H30" s="52">
        <v>-0.13348353413686376</v>
      </c>
      <c r="L30" s="48"/>
      <c r="M30" s="49"/>
    </row>
    <row r="31" spans="2:13" x14ac:dyDescent="0.2">
      <c r="B31" s="9" t="s">
        <v>20</v>
      </c>
      <c r="C31" s="10">
        <v>309712207.9087286</v>
      </c>
      <c r="D31" s="11">
        <v>273696011.21551061</v>
      </c>
      <c r="E31" s="53">
        <f t="shared" si="1"/>
        <v>-11.628923811692911</v>
      </c>
      <c r="F31" s="56"/>
      <c r="G31" s="58" t="s">
        <v>114</v>
      </c>
      <c r="H31" s="52">
        <v>-0.12118982067282509</v>
      </c>
      <c r="L31" s="48"/>
      <c r="M31" s="49"/>
    </row>
    <row r="32" spans="2:13" x14ac:dyDescent="0.2">
      <c r="B32" s="9" t="s">
        <v>25</v>
      </c>
      <c r="C32" s="10">
        <v>511712675.18461287</v>
      </c>
      <c r="D32" s="11">
        <v>472161156.47958672</v>
      </c>
      <c r="E32" s="53">
        <f t="shared" si="1"/>
        <v>-7.7292435038387453</v>
      </c>
      <c r="F32" s="56"/>
      <c r="G32" s="51" t="s">
        <v>130</v>
      </c>
      <c r="H32" s="52">
        <v>-0.11628923811692911</v>
      </c>
      <c r="L32" s="48"/>
      <c r="M32" s="49"/>
    </row>
    <row r="33" spans="2:13" x14ac:dyDescent="0.2">
      <c r="B33" s="9" t="s">
        <v>21</v>
      </c>
      <c r="C33" s="10">
        <v>284541277.73308396</v>
      </c>
      <c r="D33" s="11">
        <v>263315542.30463392</v>
      </c>
      <c r="E33" s="53">
        <f t="shared" si="1"/>
        <v>-7.4596331321605316</v>
      </c>
      <c r="F33" s="56"/>
      <c r="G33" s="51" t="s">
        <v>111</v>
      </c>
      <c r="H33" s="52">
        <v>-7.7292435038387453E-2</v>
      </c>
      <c r="L33" s="48"/>
      <c r="M33" s="49"/>
    </row>
    <row r="34" spans="2:13" x14ac:dyDescent="0.2">
      <c r="B34" s="9" t="s">
        <v>17</v>
      </c>
      <c r="C34" s="10">
        <v>3343333675.1300001</v>
      </c>
      <c r="D34" s="11">
        <v>3126564550.8400002</v>
      </c>
      <c r="E34" s="53">
        <f t="shared" si="1"/>
        <v>-6.48362219728401</v>
      </c>
      <c r="F34" s="56"/>
      <c r="G34" s="51" t="s">
        <v>124</v>
      </c>
      <c r="H34" s="52">
        <v>-7.4596331321605314E-2</v>
      </c>
      <c r="L34" s="48"/>
      <c r="M34" s="49"/>
    </row>
    <row r="35" spans="2:13" x14ac:dyDescent="0.2">
      <c r="B35" s="9" t="s">
        <v>26</v>
      </c>
      <c r="C35" s="10">
        <v>56064987.950000003</v>
      </c>
      <c r="D35" s="11">
        <v>53118469.989999995</v>
      </c>
      <c r="E35" s="53">
        <f t="shared" si="1"/>
        <v>-5.2555401646171376</v>
      </c>
      <c r="F35" s="56"/>
      <c r="G35" s="51" t="s">
        <v>109</v>
      </c>
      <c r="H35" s="52">
        <v>-6.48362219728401E-2</v>
      </c>
      <c r="L35" s="48"/>
      <c r="M35" s="49"/>
    </row>
    <row r="36" spans="2:13" x14ac:dyDescent="0.2">
      <c r="B36" s="59" t="s">
        <v>22</v>
      </c>
      <c r="C36" s="60">
        <v>2354610.9778329707</v>
      </c>
      <c r="D36" s="61">
        <v>2231970.8829727983</v>
      </c>
      <c r="E36" s="62">
        <f t="shared" si="1"/>
        <v>-5.208507732901265</v>
      </c>
      <c r="F36" s="56"/>
      <c r="G36" s="51" t="s">
        <v>127</v>
      </c>
      <c r="H36" s="52">
        <v>-5.2555401646171375E-2</v>
      </c>
      <c r="L36" s="48"/>
      <c r="M36" s="49"/>
    </row>
    <row r="37" spans="2:13" x14ac:dyDescent="0.2">
      <c r="B37" s="12" t="s">
        <v>30</v>
      </c>
      <c r="C37" s="13">
        <v>1412871049.04</v>
      </c>
      <c r="D37" s="14">
        <v>1509853231.5510304</v>
      </c>
      <c r="E37" s="65">
        <f t="shared" si="1"/>
        <v>6.864192070247789</v>
      </c>
      <c r="F37" s="56"/>
      <c r="G37" s="63" t="s">
        <v>122</v>
      </c>
      <c r="H37" s="64">
        <v>-5.2085077329012651E-2</v>
      </c>
      <c r="L37" s="48"/>
      <c r="M37" s="49"/>
    </row>
    <row r="38" spans="2:13" x14ac:dyDescent="0.2">
      <c r="G38" s="66" t="s">
        <v>113</v>
      </c>
      <c r="H38" s="67">
        <v>6.864192070247789E-2</v>
      </c>
    </row>
    <row r="40" spans="2:13" x14ac:dyDescent="0.2">
      <c r="B40" s="178" t="s">
        <v>62</v>
      </c>
      <c r="C40" s="28"/>
    </row>
    <row r="41" spans="2:13" x14ac:dyDescent="0.2">
      <c r="B41" s="179" t="s">
        <v>61</v>
      </c>
      <c r="C41" s="28"/>
    </row>
    <row r="42" spans="2:13" x14ac:dyDescent="0.2">
      <c r="B42" s="34"/>
      <c r="C42" s="28"/>
    </row>
    <row r="43" spans="2:13" x14ac:dyDescent="0.2">
      <c r="B43" s="2" t="s">
        <v>71</v>
      </c>
    </row>
    <row r="44" spans="2:13" x14ac:dyDescent="0.2">
      <c r="B44" s="33"/>
      <c r="C44" s="28"/>
    </row>
  </sheetData>
  <mergeCells count="3">
    <mergeCell ref="C6:E6"/>
    <mergeCell ref="C8:D8"/>
    <mergeCell ref="G6:H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U23"/>
  <sheetViews>
    <sheetView showGridLines="0" zoomScaleNormal="100" workbookViewId="0"/>
  </sheetViews>
  <sheetFormatPr defaultRowHeight="12" x14ac:dyDescent="0.2"/>
  <cols>
    <col min="1" max="1" width="9.140625" style="2"/>
    <col min="2" max="2" width="8" style="2" customWidth="1"/>
    <col min="3" max="28" width="6.28515625" style="2" customWidth="1"/>
    <col min="29" max="29" width="15.42578125" style="2" customWidth="1"/>
    <col min="30" max="41" width="9.140625" style="2"/>
    <col min="42" max="42" width="11.28515625" style="2" customWidth="1"/>
    <col min="43" max="45" width="9.140625" style="2"/>
    <col min="46" max="46" width="12" style="2" customWidth="1"/>
    <col min="47" max="47" width="12.42578125" style="2" customWidth="1"/>
    <col min="48" max="16384" width="9.140625" style="2"/>
  </cols>
  <sheetData>
    <row r="2" spans="2:47" x14ac:dyDescent="0.2">
      <c r="AK2" s="27"/>
      <c r="AL2" s="27"/>
    </row>
    <row r="3" spans="2:47" x14ac:dyDescent="0.2">
      <c r="B3" s="1" t="s">
        <v>143</v>
      </c>
      <c r="AK3" s="27"/>
      <c r="AL3" s="27"/>
    </row>
    <row r="6" spans="2:47" x14ac:dyDescent="0.2">
      <c r="B6" s="175"/>
      <c r="C6" s="181" t="s">
        <v>54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P6" s="28"/>
      <c r="AQ6" s="28"/>
      <c r="AT6" s="28"/>
      <c r="AU6" s="28"/>
    </row>
    <row r="7" spans="2:47" ht="23.25" customHeight="1" x14ac:dyDescent="0.2">
      <c r="B7" s="176"/>
      <c r="C7" s="168">
        <v>1990</v>
      </c>
      <c r="D7" s="29">
        <v>1991</v>
      </c>
      <c r="E7" s="29">
        <v>1992</v>
      </c>
      <c r="F7" s="29">
        <v>1993</v>
      </c>
      <c r="G7" s="29">
        <v>1994</v>
      </c>
      <c r="H7" s="29">
        <v>1995</v>
      </c>
      <c r="I7" s="29">
        <v>1996</v>
      </c>
      <c r="J7" s="29">
        <v>1997</v>
      </c>
      <c r="K7" s="29">
        <v>1998</v>
      </c>
      <c r="L7" s="29">
        <v>1999</v>
      </c>
      <c r="M7" s="29">
        <v>2000</v>
      </c>
      <c r="N7" s="29">
        <v>2001</v>
      </c>
      <c r="O7" s="29">
        <v>2002</v>
      </c>
      <c r="P7" s="29">
        <v>2003</v>
      </c>
      <c r="Q7" s="29">
        <v>2004</v>
      </c>
      <c r="R7" s="29">
        <v>2005</v>
      </c>
      <c r="S7" s="29">
        <v>2006</v>
      </c>
      <c r="T7" s="29">
        <v>2007</v>
      </c>
      <c r="U7" s="29">
        <v>2008</v>
      </c>
      <c r="V7" s="29">
        <v>2009</v>
      </c>
      <c r="W7" s="29">
        <v>2010</v>
      </c>
      <c r="X7" s="29">
        <v>2011</v>
      </c>
      <c r="Y7" s="29">
        <v>2012</v>
      </c>
      <c r="Z7" s="29">
        <v>2013</v>
      </c>
      <c r="AA7" s="29">
        <v>2014</v>
      </c>
      <c r="AB7" s="29">
        <v>2015</v>
      </c>
      <c r="AC7" s="30" t="s">
        <v>72</v>
      </c>
      <c r="AP7" s="28"/>
      <c r="AQ7" s="28"/>
      <c r="AT7" s="28"/>
      <c r="AU7" s="28"/>
    </row>
    <row r="8" spans="2:47" x14ac:dyDescent="0.2">
      <c r="B8" s="9" t="s">
        <v>55</v>
      </c>
      <c r="C8" s="10">
        <v>100</v>
      </c>
      <c r="D8" s="11">
        <v>95.503401122090835</v>
      </c>
      <c r="E8" s="11">
        <v>91.126556202089617</v>
      </c>
      <c r="F8" s="11">
        <v>88.031219795470136</v>
      </c>
      <c r="G8" s="11">
        <v>86.753227553868058</v>
      </c>
      <c r="H8" s="11">
        <v>86.317520336235802</v>
      </c>
      <c r="I8" s="8">
        <v>86.194359913545242</v>
      </c>
      <c r="J8" s="11">
        <v>84.629518856852542</v>
      </c>
      <c r="K8" s="11">
        <v>83.372493466605448</v>
      </c>
      <c r="L8" s="11">
        <v>82.419764799864453</v>
      </c>
      <c r="M8" s="11">
        <v>81.406686627651865</v>
      </c>
      <c r="N8" s="11">
        <v>80.338916433380319</v>
      </c>
      <c r="O8" s="11">
        <v>78.406532138436134</v>
      </c>
      <c r="P8" s="11">
        <v>77.499294563852288</v>
      </c>
      <c r="Q8" s="11">
        <v>76.433287550075832</v>
      </c>
      <c r="R8" s="11">
        <v>75.827018450406015</v>
      </c>
      <c r="S8" s="11">
        <v>75.361351231363443</v>
      </c>
      <c r="T8" s="11">
        <v>75.710240114914967</v>
      </c>
      <c r="U8" s="11">
        <v>75.452246102658108</v>
      </c>
      <c r="V8" s="11">
        <v>74.72880485749576</v>
      </c>
      <c r="W8" s="11">
        <v>73.814219137271792</v>
      </c>
      <c r="X8" s="11">
        <v>72.641443789885997</v>
      </c>
      <c r="Y8" s="8">
        <v>72.585041026416803</v>
      </c>
      <c r="Z8" s="11">
        <v>73.045770569323693</v>
      </c>
      <c r="AA8" s="11">
        <v>73.579417399830803</v>
      </c>
      <c r="AB8" s="11">
        <v>74.095739980909201</v>
      </c>
      <c r="AC8" s="31">
        <f>(AB8-C8)/C8*100</f>
        <v>-25.904260019090795</v>
      </c>
      <c r="AP8" s="28"/>
      <c r="AQ8" s="28"/>
      <c r="AT8" s="28"/>
      <c r="AU8" s="28"/>
    </row>
    <row r="9" spans="2:47" x14ac:dyDescent="0.2">
      <c r="B9" s="9" t="s">
        <v>56</v>
      </c>
      <c r="C9" s="10">
        <v>100</v>
      </c>
      <c r="D9" s="11">
        <v>98.412835941059569</v>
      </c>
      <c r="E9" s="11">
        <v>96.44621798660225</v>
      </c>
      <c r="F9" s="11">
        <v>93.587059547190592</v>
      </c>
      <c r="G9" s="11">
        <v>90.760666912878207</v>
      </c>
      <c r="H9" s="11">
        <v>88.572976465774758</v>
      </c>
      <c r="I9" s="11">
        <v>88.991861105656071</v>
      </c>
      <c r="J9" s="11">
        <v>88.859279969155196</v>
      </c>
      <c r="K9" s="11">
        <v>89.129615063415955</v>
      </c>
      <c r="L9" s="11">
        <v>88.737291099248793</v>
      </c>
      <c r="M9" s="11">
        <v>86.300560812496713</v>
      </c>
      <c r="N9" s="11">
        <v>79.334436354416951</v>
      </c>
      <c r="O9" s="11">
        <v>77.40037047927818</v>
      </c>
      <c r="P9" s="11">
        <v>76.906990468657</v>
      </c>
      <c r="Q9" s="11">
        <v>76.749187328419296</v>
      </c>
      <c r="R9" s="11">
        <v>76.400883599706745</v>
      </c>
      <c r="S9" s="11">
        <v>75.523825141039794</v>
      </c>
      <c r="T9" s="11">
        <v>74.780062222933296</v>
      </c>
      <c r="U9" s="11">
        <v>71.93830534139893</v>
      </c>
      <c r="V9" s="11">
        <v>70.524423375408162</v>
      </c>
      <c r="W9" s="11">
        <v>67.944596582471192</v>
      </c>
      <c r="X9" s="11">
        <v>66.958790416322998</v>
      </c>
      <c r="Y9" s="11">
        <v>66.489005494281898</v>
      </c>
      <c r="Z9" s="11">
        <v>66.650703224844193</v>
      </c>
      <c r="AA9" s="11">
        <v>66.899566498831078</v>
      </c>
      <c r="AB9" s="11">
        <v>67.326520650574537</v>
      </c>
      <c r="AC9" s="31">
        <f>(AB9-C9)/C9*100</f>
        <v>-32.673479349425463</v>
      </c>
      <c r="AP9" s="28"/>
      <c r="AQ9" s="28"/>
      <c r="AT9" s="28"/>
      <c r="AU9" s="28"/>
    </row>
    <row r="10" spans="2:47" x14ac:dyDescent="0.2">
      <c r="B10" s="9" t="s">
        <v>90</v>
      </c>
      <c r="C10" s="10">
        <v>100</v>
      </c>
      <c r="D10" s="11">
        <v>97.30826375675214</v>
      </c>
      <c r="E10" s="11">
        <v>97.056197411659213</v>
      </c>
      <c r="F10" s="11">
        <v>95.483561422969899</v>
      </c>
      <c r="G10" s="11">
        <v>92.759741587559617</v>
      </c>
      <c r="H10" s="11">
        <v>92.68052049420497</v>
      </c>
      <c r="I10" s="11">
        <v>91.792340337114751</v>
      </c>
      <c r="J10" s="11">
        <v>92.888770705146612</v>
      </c>
      <c r="K10" s="11">
        <v>94.968015059207104</v>
      </c>
      <c r="L10" s="11">
        <v>92.981310169971536</v>
      </c>
      <c r="M10" s="11">
        <v>90.043002749934644</v>
      </c>
      <c r="N10" s="11">
        <v>89.810440573308696</v>
      </c>
      <c r="O10" s="11">
        <v>90.781477939316275</v>
      </c>
      <c r="P10" s="11">
        <v>90.444580776470673</v>
      </c>
      <c r="Q10" s="11">
        <v>89.903941856130231</v>
      </c>
      <c r="R10" s="11">
        <v>90.975332856338014</v>
      </c>
      <c r="S10" s="11">
        <v>91.596110070217378</v>
      </c>
      <c r="T10" s="11">
        <v>92.013561336422129</v>
      </c>
      <c r="U10" s="11">
        <v>87.781209197745085</v>
      </c>
      <c r="V10" s="11">
        <v>86.341060355152294</v>
      </c>
      <c r="W10" s="11">
        <v>86.153379171956018</v>
      </c>
      <c r="X10" s="11">
        <v>85.136800203581586</v>
      </c>
      <c r="Y10" s="11">
        <v>82.869129477168883</v>
      </c>
      <c r="Z10" s="11">
        <v>82.159183788968051</v>
      </c>
      <c r="AA10" s="11">
        <v>83.229096007013155</v>
      </c>
      <c r="AB10" s="11">
        <v>83.850140557431672</v>
      </c>
      <c r="AC10" s="31">
        <f>(AB10-C10)/C10*100</f>
        <v>-16.149859442568328</v>
      </c>
      <c r="AP10" s="28"/>
      <c r="AQ10" s="28"/>
      <c r="AT10" s="28"/>
      <c r="AU10" s="28"/>
    </row>
    <row r="11" spans="2:47" x14ac:dyDescent="0.2">
      <c r="B11" s="12" t="s">
        <v>57</v>
      </c>
      <c r="C11" s="13">
        <v>100</v>
      </c>
      <c r="D11" s="14">
        <v>98.517681522689799</v>
      </c>
      <c r="E11" s="14">
        <v>94.56205675904782</v>
      </c>
      <c r="F11" s="14">
        <v>93.00086940426921</v>
      </c>
      <c r="G11" s="14">
        <v>94.861042574282834</v>
      </c>
      <c r="H11" s="14">
        <v>95.763778336145705</v>
      </c>
      <c r="I11" s="14">
        <v>97.39098485570527</v>
      </c>
      <c r="J11" s="14">
        <v>99.832510093692761</v>
      </c>
      <c r="K11" s="14">
        <v>100.23100096255899</v>
      </c>
      <c r="L11" s="14">
        <v>100.29325751484231</v>
      </c>
      <c r="M11" s="14">
        <v>99.569561693583026</v>
      </c>
      <c r="N11" s="14">
        <v>103.94760227267199</v>
      </c>
      <c r="O11" s="14">
        <v>102.22631936974602</v>
      </c>
      <c r="P11" s="14">
        <v>97.146603252070349</v>
      </c>
      <c r="Q11" s="14">
        <v>96.617673394317833</v>
      </c>
      <c r="R11" s="14">
        <v>95.181695837675107</v>
      </c>
      <c r="S11" s="14">
        <v>93.546669452434841</v>
      </c>
      <c r="T11" s="14">
        <v>95.635302012115858</v>
      </c>
      <c r="U11" s="14">
        <v>96.399902931266851</v>
      </c>
      <c r="V11" s="14">
        <v>95.674324248932194</v>
      </c>
      <c r="W11" s="14">
        <v>97.488479769620113</v>
      </c>
      <c r="X11" s="14">
        <v>97.780033709319142</v>
      </c>
      <c r="Y11" s="14">
        <v>97.674118727710152</v>
      </c>
      <c r="Z11" s="14">
        <v>99.563168750293244</v>
      </c>
      <c r="AA11" s="14">
        <v>101.3760505190356</v>
      </c>
      <c r="AB11" s="14">
        <v>103.67163340617228</v>
      </c>
      <c r="AC11" s="32">
        <f>(AB11-C11)/C11*100</f>
        <v>3.6716334061722762</v>
      </c>
      <c r="AP11" s="28"/>
      <c r="AQ11" s="28"/>
      <c r="AT11" s="28"/>
      <c r="AU11" s="28"/>
    </row>
    <row r="12" spans="2:47" x14ac:dyDescent="0.2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P12" s="28"/>
      <c r="AQ12" s="28"/>
      <c r="AT12" s="28"/>
      <c r="AU12" s="28"/>
    </row>
    <row r="13" spans="2:47" x14ac:dyDescent="0.2">
      <c r="AP13" s="28"/>
      <c r="AQ13" s="28"/>
      <c r="AT13" s="28"/>
      <c r="AU13" s="28"/>
    </row>
    <row r="14" spans="2:47" x14ac:dyDescent="0.2">
      <c r="B14" s="178" t="s">
        <v>63</v>
      </c>
      <c r="C14" s="28"/>
    </row>
    <row r="15" spans="2:47" x14ac:dyDescent="0.2">
      <c r="B15" s="33"/>
      <c r="C15" s="28"/>
    </row>
    <row r="16" spans="2:47" x14ac:dyDescent="0.2">
      <c r="B16" s="34"/>
      <c r="C16" s="28"/>
    </row>
    <row r="17" spans="2:47" x14ac:dyDescent="0.2">
      <c r="B17" s="2" t="s">
        <v>71</v>
      </c>
    </row>
    <row r="18" spans="2:47" x14ac:dyDescent="0.2">
      <c r="AP18" s="28"/>
      <c r="AQ18" s="28"/>
      <c r="AT18" s="28"/>
      <c r="AU18" s="28"/>
    </row>
    <row r="19" spans="2:47" x14ac:dyDescent="0.2">
      <c r="AP19" s="28"/>
      <c r="AQ19" s="28"/>
      <c r="AT19" s="28"/>
      <c r="AU19" s="28"/>
    </row>
    <row r="20" spans="2:47" x14ac:dyDescent="0.2">
      <c r="AP20" s="28"/>
      <c r="AQ20" s="28"/>
      <c r="AT20" s="28"/>
      <c r="AU20" s="28"/>
    </row>
    <row r="21" spans="2:47" x14ac:dyDescent="0.2">
      <c r="AP21" s="28"/>
      <c r="AQ21" s="28"/>
      <c r="AT21" s="28"/>
      <c r="AU21" s="28"/>
    </row>
    <row r="22" spans="2:47" x14ac:dyDescent="0.2">
      <c r="AQ22" s="28"/>
      <c r="AU22" s="28"/>
    </row>
    <row r="23" spans="2:47" x14ac:dyDescent="0.2">
      <c r="AP23" s="28"/>
      <c r="AQ23" s="28"/>
      <c r="AT23" s="28"/>
      <c r="AU23" s="28"/>
    </row>
  </sheetData>
  <mergeCells count="1">
    <mergeCell ref="C6:AC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K49"/>
  <sheetViews>
    <sheetView showGridLines="0" zoomScaleNormal="100" workbookViewId="0"/>
  </sheetViews>
  <sheetFormatPr defaultRowHeight="12" x14ac:dyDescent="0.2"/>
  <cols>
    <col min="1" max="1" width="9.140625" style="2"/>
    <col min="2" max="2" width="15.140625" style="2" customWidth="1"/>
    <col min="3" max="3" width="13.5703125" style="2" customWidth="1"/>
    <col min="4" max="4" width="13" style="2" customWidth="1"/>
    <col min="5" max="5" width="16" style="2" customWidth="1"/>
    <col min="6" max="16384" width="9.140625" style="2"/>
  </cols>
  <sheetData>
    <row r="3" spans="2:5" x14ac:dyDescent="0.2">
      <c r="B3" s="1" t="s">
        <v>96</v>
      </c>
    </row>
    <row r="4" spans="2:5" x14ac:dyDescent="0.2">
      <c r="B4" s="1"/>
    </row>
    <row r="6" spans="2:5" ht="13.5" customHeight="1" x14ac:dyDescent="0.2">
      <c r="B6" s="80"/>
      <c r="C6" s="193" t="s">
        <v>31</v>
      </c>
      <c r="D6" s="192"/>
      <c r="E6" s="192"/>
    </row>
    <row r="7" spans="2:5" x14ac:dyDescent="0.2">
      <c r="B7" s="81"/>
      <c r="C7" s="82">
        <v>1990</v>
      </c>
      <c r="D7" s="83">
        <v>2015</v>
      </c>
      <c r="E7" s="84" t="s">
        <v>77</v>
      </c>
    </row>
    <row r="8" spans="2:5" x14ac:dyDescent="0.2">
      <c r="B8" s="85"/>
      <c r="C8" s="194" t="s">
        <v>52</v>
      </c>
      <c r="D8" s="195"/>
      <c r="E8" s="86" t="s">
        <v>5</v>
      </c>
    </row>
    <row r="9" spans="2:5" x14ac:dyDescent="0.2">
      <c r="B9" s="43" t="s">
        <v>66</v>
      </c>
      <c r="C9" s="87">
        <v>533.04266978053897</v>
      </c>
      <c r="D9" s="88">
        <v>426.472948009741</v>
      </c>
      <c r="E9" s="89">
        <v>-0.19992718747014043</v>
      </c>
    </row>
    <row r="10" spans="2:5" x14ac:dyDescent="0.2">
      <c r="B10" s="150"/>
      <c r="C10" s="154"/>
      <c r="D10" s="155"/>
      <c r="E10" s="156"/>
    </row>
    <row r="11" spans="2:5" x14ac:dyDescent="0.2">
      <c r="B11" s="6" t="s">
        <v>128</v>
      </c>
      <c r="C11" s="90">
        <v>6.5271030381082999</v>
      </c>
      <c r="D11" s="91">
        <v>2.9385478220927697</v>
      </c>
      <c r="E11" s="92">
        <v>-0.5497929472024351</v>
      </c>
    </row>
    <row r="12" spans="2:5" x14ac:dyDescent="0.2">
      <c r="B12" s="9" t="s">
        <v>106</v>
      </c>
      <c r="C12" s="93">
        <v>12.07384109448514</v>
      </c>
      <c r="D12" s="94">
        <v>5.8705299857504505</v>
      </c>
      <c r="E12" s="95">
        <v>-0.51378107929282923</v>
      </c>
    </row>
    <row r="13" spans="2:5" x14ac:dyDescent="0.2">
      <c r="B13" s="9" t="s">
        <v>110</v>
      </c>
      <c r="C13" s="93">
        <v>2.6566134670792398</v>
      </c>
      <c r="D13" s="94">
        <v>1.326379156555155</v>
      </c>
      <c r="E13" s="95">
        <v>-0.50072557675715768</v>
      </c>
    </row>
    <row r="14" spans="2:5" x14ac:dyDescent="0.2">
      <c r="B14" s="9" t="s">
        <v>119</v>
      </c>
      <c r="C14" s="93">
        <v>8.7971796104025906</v>
      </c>
      <c r="D14" s="94">
        <v>4.53685131714421</v>
      </c>
      <c r="E14" s="95">
        <v>-0.48428342740900487</v>
      </c>
    </row>
    <row r="15" spans="2:5" x14ac:dyDescent="0.2">
      <c r="B15" s="9" t="s">
        <v>107</v>
      </c>
      <c r="C15" s="93">
        <v>15.76362632009651</v>
      </c>
      <c r="D15" s="94">
        <v>8.1330002137196189</v>
      </c>
      <c r="E15" s="95">
        <v>-0.48406540166769024</v>
      </c>
    </row>
    <row r="16" spans="2:5" x14ac:dyDescent="0.2">
      <c r="B16" s="9" t="s">
        <v>118</v>
      </c>
      <c r="C16" s="93">
        <v>5.0058367802240795</v>
      </c>
      <c r="D16" s="94">
        <v>2.713490035483876</v>
      </c>
      <c r="E16" s="95">
        <v>-0.45793477601912336</v>
      </c>
    </row>
    <row r="17" spans="2:5" x14ac:dyDescent="0.2">
      <c r="B17" s="9" t="s">
        <v>132</v>
      </c>
      <c r="C17" s="93">
        <v>34.039585183040501</v>
      </c>
      <c r="D17" s="94">
        <v>18.5186873340398</v>
      </c>
      <c r="E17" s="95">
        <v>-0.45596612783441492</v>
      </c>
    </row>
    <row r="18" spans="2:5" x14ac:dyDescent="0.2">
      <c r="B18" s="9" t="s">
        <v>115</v>
      </c>
      <c r="C18" s="93">
        <v>3.9890650547522801</v>
      </c>
      <c r="D18" s="94">
        <v>2.4859842404922903</v>
      </c>
      <c r="E18" s="95">
        <v>-0.37680027616228756</v>
      </c>
    </row>
    <row r="19" spans="2:5" x14ac:dyDescent="0.2">
      <c r="B19" s="9" t="s">
        <v>125</v>
      </c>
      <c r="C19" s="93">
        <v>44.562227273814102</v>
      </c>
      <c r="D19" s="94">
        <v>28.879322891004101</v>
      </c>
      <c r="E19" s="95">
        <v>-0.35193268699174007</v>
      </c>
    </row>
    <row r="20" spans="2:5" x14ac:dyDescent="0.2">
      <c r="B20" s="96" t="s">
        <v>121</v>
      </c>
      <c r="C20" s="93">
        <v>9.5908896148261391</v>
      </c>
      <c r="D20" s="94">
        <v>6.4915445447108997</v>
      </c>
      <c r="E20" s="95">
        <v>-0.32315511851206136</v>
      </c>
    </row>
    <row r="21" spans="2:5" x14ac:dyDescent="0.2">
      <c r="B21" s="96" t="s">
        <v>123</v>
      </c>
      <c r="C21" s="93">
        <v>25.131620948012703</v>
      </c>
      <c r="D21" s="94">
        <v>19.141538003324321</v>
      </c>
      <c r="E21" s="95">
        <v>-0.23834845182009842</v>
      </c>
    </row>
    <row r="22" spans="2:5" x14ac:dyDescent="0.2">
      <c r="B22" s="9" t="s">
        <v>105</v>
      </c>
      <c r="C22" s="93">
        <v>12.085940692857331</v>
      </c>
      <c r="D22" s="94">
        <v>9.8505126559176794</v>
      </c>
      <c r="E22" s="95">
        <v>-0.18496102982374946</v>
      </c>
    </row>
    <row r="23" spans="2:5" x14ac:dyDescent="0.2">
      <c r="B23" s="9" t="s">
        <v>112</v>
      </c>
      <c r="C23" s="93">
        <v>10.060383405462531</v>
      </c>
      <c r="D23" s="94">
        <v>8.2835976407793392</v>
      </c>
      <c r="E23" s="95">
        <v>-0.17661213226907857</v>
      </c>
    </row>
    <row r="24" spans="2:5" x14ac:dyDescent="0.2">
      <c r="B24" s="9" t="s">
        <v>109</v>
      </c>
      <c r="C24" s="93">
        <v>76.397943827220004</v>
      </c>
      <c r="D24" s="94">
        <v>63.88417251592</v>
      </c>
      <c r="E24" s="95">
        <v>-0.16379722652746898</v>
      </c>
    </row>
    <row r="25" spans="2:5" x14ac:dyDescent="0.2">
      <c r="B25" s="9" t="s">
        <v>116</v>
      </c>
      <c r="C25" s="93">
        <v>35.134795777745197</v>
      </c>
      <c r="D25" s="94">
        <v>29.514988007681701</v>
      </c>
      <c r="E25" s="95">
        <v>-0.15994991989175442</v>
      </c>
    </row>
    <row r="26" spans="2:5" x14ac:dyDescent="0.2">
      <c r="B26" s="9" t="s">
        <v>108</v>
      </c>
      <c r="C26" s="93">
        <v>12.01224481987566</v>
      </c>
      <c r="D26" s="94">
        <v>10.12117175503843</v>
      </c>
      <c r="E26" s="95">
        <v>-0.15742878148039643</v>
      </c>
    </row>
    <row r="27" spans="2:5" x14ac:dyDescent="0.2">
      <c r="B27" s="9" t="s">
        <v>131</v>
      </c>
      <c r="C27" s="93">
        <v>51.332523003453204</v>
      </c>
      <c r="D27" s="94">
        <v>43.425148744239102</v>
      </c>
      <c r="E27" s="95">
        <v>-0.15404218995201469</v>
      </c>
    </row>
    <row r="28" spans="2:5" x14ac:dyDescent="0.2">
      <c r="B28" s="9" t="s">
        <v>122</v>
      </c>
      <c r="C28" s="93">
        <v>7.7130245253986998E-2</v>
      </c>
      <c r="D28" s="94">
        <v>6.5898167156315995E-2</v>
      </c>
      <c r="E28" s="95">
        <v>-0.14562482020748399</v>
      </c>
    </row>
    <row r="29" spans="2:5" x14ac:dyDescent="0.2">
      <c r="B29" s="9" t="s">
        <v>124</v>
      </c>
      <c r="C29" s="93">
        <v>8.0944910589043406</v>
      </c>
      <c r="D29" s="94">
        <v>7.05872204881471</v>
      </c>
      <c r="E29" s="95">
        <v>-0.12795974478843034</v>
      </c>
    </row>
    <row r="30" spans="2:5" x14ac:dyDescent="0.2">
      <c r="B30" s="9" t="s">
        <v>130</v>
      </c>
      <c r="C30" s="93">
        <v>7.4370757680379702</v>
      </c>
      <c r="D30" s="94">
        <v>6.7701843069592496</v>
      </c>
      <c r="E30" s="95">
        <v>-8.9671193608756014E-2</v>
      </c>
    </row>
    <row r="31" spans="2:5" x14ac:dyDescent="0.2">
      <c r="B31" s="9" t="s">
        <v>129</v>
      </c>
      <c r="C31" s="93">
        <v>6.8779426450822392</v>
      </c>
      <c r="D31" s="94">
        <v>6.2991226504673401</v>
      </c>
      <c r="E31" s="95">
        <v>-8.415597868190397E-2</v>
      </c>
    </row>
    <row r="32" spans="2:5" x14ac:dyDescent="0.2">
      <c r="B32" s="9" t="s">
        <v>127</v>
      </c>
      <c r="C32" s="93">
        <v>1.870223133017433</v>
      </c>
      <c r="D32" s="94">
        <v>1.723987853130738</v>
      </c>
      <c r="E32" s="95">
        <v>-7.8191354445903929E-2</v>
      </c>
    </row>
    <row r="33" spans="1:11" x14ac:dyDescent="0.2">
      <c r="B33" s="9" t="s">
        <v>114</v>
      </c>
      <c r="C33" s="93">
        <v>81.339061862391191</v>
      </c>
      <c r="D33" s="94">
        <v>76.367343581211799</v>
      </c>
      <c r="E33" s="95">
        <v>-6.1123378698300049E-2</v>
      </c>
    </row>
    <row r="34" spans="1:11" x14ac:dyDescent="0.2">
      <c r="B34" s="9" t="s">
        <v>126</v>
      </c>
      <c r="C34" s="93">
        <v>6.9472921811614397</v>
      </c>
      <c r="D34" s="94">
        <v>6.5648882168141602</v>
      </c>
      <c r="E34" s="95">
        <v>-5.5043598912425412E-2</v>
      </c>
    </row>
    <row r="35" spans="1:11" x14ac:dyDescent="0.2">
      <c r="B35" s="9" t="s">
        <v>120</v>
      </c>
      <c r="C35" s="93">
        <v>0.71382133581461105</v>
      </c>
      <c r="D35" s="94">
        <v>0.67502176144116699</v>
      </c>
      <c r="E35" s="95">
        <v>-5.4354741763449933E-2</v>
      </c>
      <c r="G35" s="2" t="s">
        <v>135</v>
      </c>
    </row>
    <row r="36" spans="1:11" x14ac:dyDescent="0.2">
      <c r="B36" s="9" t="s">
        <v>111</v>
      </c>
      <c r="C36" s="93">
        <v>19.745313665281259</v>
      </c>
      <c r="D36" s="94">
        <v>18.806291697636201</v>
      </c>
      <c r="E36" s="95">
        <v>-4.7556700468940463E-2</v>
      </c>
    </row>
    <row r="37" spans="1:11" x14ac:dyDescent="0.2">
      <c r="B37" s="59" t="s">
        <v>113</v>
      </c>
      <c r="C37" s="97">
        <v>34.249696447391202</v>
      </c>
      <c r="D37" s="98">
        <v>35.467118997399801</v>
      </c>
      <c r="E37" s="99">
        <v>3.5545498976278685E-2</v>
      </c>
    </row>
    <row r="38" spans="1:11" x14ac:dyDescent="0.2">
      <c r="B38" s="12" t="s">
        <v>117</v>
      </c>
      <c r="C38" s="100">
        <v>0.52920151840000007</v>
      </c>
      <c r="D38" s="101">
        <v>0.55890185000000003</v>
      </c>
      <c r="E38" s="102">
        <v>5.6122914555870179E-2</v>
      </c>
    </row>
    <row r="39" spans="1:11" x14ac:dyDescent="0.2">
      <c r="D39" s="21"/>
    </row>
    <row r="41" spans="1:11" x14ac:dyDescent="0.2">
      <c r="B41" s="2" t="s">
        <v>0</v>
      </c>
    </row>
    <row r="42" spans="1:11" x14ac:dyDescent="0.2">
      <c r="B42" s="2" t="s">
        <v>1</v>
      </c>
      <c r="F42" s="17"/>
    </row>
    <row r="43" spans="1:11" x14ac:dyDescent="0.2">
      <c r="B43" s="17"/>
      <c r="C43" s="17" t="s">
        <v>70</v>
      </c>
      <c r="D43" s="17"/>
      <c r="E43" s="17"/>
    </row>
    <row r="45" spans="1:11" x14ac:dyDescent="0.2">
      <c r="B45" s="2" t="s">
        <v>71</v>
      </c>
    </row>
    <row r="46" spans="1:11" x14ac:dyDescent="0.2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</row>
    <row r="47" spans="1:11" x14ac:dyDescent="0.2">
      <c r="A47" s="180"/>
      <c r="B47" s="180" t="s">
        <v>32</v>
      </c>
      <c r="C47" s="180"/>
      <c r="D47" s="180"/>
      <c r="E47" s="180"/>
      <c r="F47" s="180"/>
      <c r="G47" s="180"/>
      <c r="H47" s="180"/>
      <c r="I47" s="180"/>
      <c r="J47" s="180"/>
      <c r="K47" s="180"/>
    </row>
    <row r="48" spans="1:11" x14ac:dyDescent="0.2">
      <c r="A48" s="180"/>
      <c r="B48" s="180" t="s">
        <v>33</v>
      </c>
      <c r="C48" s="180"/>
      <c r="D48" s="180"/>
      <c r="E48" s="180"/>
      <c r="F48" s="180"/>
      <c r="G48" s="180"/>
      <c r="H48" s="180"/>
      <c r="I48" s="180"/>
      <c r="J48" s="180"/>
      <c r="K48" s="180"/>
    </row>
    <row r="49" spans="1:11" x14ac:dyDescent="0.2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</row>
  </sheetData>
  <mergeCells count="2">
    <mergeCell ref="C6:E6"/>
    <mergeCell ref="C8:D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J45"/>
  <sheetViews>
    <sheetView showGridLines="0" zoomScaleNormal="100" workbookViewId="0"/>
  </sheetViews>
  <sheetFormatPr defaultRowHeight="12" x14ac:dyDescent="0.2"/>
  <cols>
    <col min="1" max="2" width="9.140625" style="2"/>
    <col min="3" max="3" width="26.5703125" style="2" customWidth="1"/>
    <col min="4" max="4" width="8.140625" style="2" customWidth="1"/>
    <col min="5" max="5" width="28.140625" style="2" customWidth="1"/>
    <col min="6" max="6" width="8" style="2" customWidth="1"/>
    <col min="7" max="7" width="9.140625" style="2"/>
    <col min="8" max="8" width="13.85546875" style="2" bestFit="1" customWidth="1"/>
    <col min="9" max="9" width="18.85546875" style="2" customWidth="1"/>
    <col min="10" max="10" width="20" style="2" customWidth="1"/>
    <col min="11" max="22" width="9.140625" style="2"/>
    <col min="23" max="23" width="15.5703125" style="2" customWidth="1"/>
    <col min="24" max="16384" width="9.140625" style="2"/>
  </cols>
  <sheetData>
    <row r="3" spans="1:10" ht="13.5" x14ac:dyDescent="0.25">
      <c r="B3" s="1" t="s">
        <v>101</v>
      </c>
    </row>
    <row r="4" spans="1:10" x14ac:dyDescent="0.2">
      <c r="B4" s="1"/>
    </row>
    <row r="7" spans="1:10" ht="11.25" customHeight="1" x14ac:dyDescent="0.2">
      <c r="B7" s="185"/>
      <c r="C7" s="181" t="s">
        <v>38</v>
      </c>
      <c r="D7" s="182"/>
      <c r="E7" s="185"/>
      <c r="F7" s="185"/>
      <c r="H7" s="185"/>
      <c r="I7" s="181" t="s">
        <v>38</v>
      </c>
      <c r="J7" s="182"/>
    </row>
    <row r="8" spans="1:10" ht="11.25" customHeight="1" x14ac:dyDescent="0.2">
      <c r="B8" s="186"/>
      <c r="C8" s="198" t="s">
        <v>34</v>
      </c>
      <c r="D8" s="199"/>
      <c r="E8" s="200" t="s">
        <v>35</v>
      </c>
      <c r="F8" s="199"/>
      <c r="G8" s="103"/>
      <c r="H8" s="186"/>
      <c r="I8" s="104" t="s">
        <v>34</v>
      </c>
      <c r="J8" s="105" t="s">
        <v>35</v>
      </c>
    </row>
    <row r="9" spans="1:10" ht="11.25" customHeight="1" x14ac:dyDescent="0.2">
      <c r="B9" s="201"/>
      <c r="C9" s="106" t="s">
        <v>50</v>
      </c>
      <c r="D9" s="29" t="s">
        <v>5</v>
      </c>
      <c r="E9" s="29" t="s">
        <v>50</v>
      </c>
      <c r="F9" s="29" t="s">
        <v>5</v>
      </c>
      <c r="H9" s="201"/>
      <c r="I9" s="196" t="s">
        <v>50</v>
      </c>
      <c r="J9" s="197"/>
    </row>
    <row r="10" spans="1:10" x14ac:dyDescent="0.2">
      <c r="B10" s="3" t="s">
        <v>66</v>
      </c>
      <c r="C10" s="4">
        <v>192226.85222419302</v>
      </c>
      <c r="D10" s="107">
        <v>100</v>
      </c>
      <c r="E10" s="5">
        <v>44847.663468155799</v>
      </c>
      <c r="F10" s="5"/>
      <c r="H10" s="3" t="s">
        <v>66</v>
      </c>
      <c r="I10" s="108">
        <v>192226.85222419302</v>
      </c>
      <c r="J10" s="109">
        <v>44847.663468155799</v>
      </c>
    </row>
    <row r="11" spans="1:10" x14ac:dyDescent="0.2">
      <c r="A11" s="110"/>
      <c r="B11" s="6" t="s">
        <v>21</v>
      </c>
      <c r="C11" s="7">
        <v>4130.8390249976101</v>
      </c>
      <c r="D11" s="111">
        <f t="shared" ref="D11:D38" si="0">+C11/$C$10*100</f>
        <v>2.1489396393901501</v>
      </c>
      <c r="E11" s="20">
        <v>438.09652271412097</v>
      </c>
      <c r="F11" s="112">
        <f t="shared" ref="F11:F38" si="1">+E11/$E$10*100</f>
        <v>0.97685473185284788</v>
      </c>
      <c r="H11" s="150"/>
      <c r="I11" s="157"/>
      <c r="J11" s="110"/>
    </row>
    <row r="12" spans="1:10" x14ac:dyDescent="0.2">
      <c r="A12" s="110"/>
      <c r="B12" s="9" t="s">
        <v>19</v>
      </c>
      <c r="C12" s="10">
        <v>4582.7581856882798</v>
      </c>
      <c r="D12" s="113">
        <f t="shared" si="0"/>
        <v>2.3840364302191439</v>
      </c>
      <c r="E12" s="23">
        <v>1254.89573659651</v>
      </c>
      <c r="F12" s="112">
        <f t="shared" si="1"/>
        <v>2.7981295781162649</v>
      </c>
      <c r="H12" s="9" t="s">
        <v>114</v>
      </c>
      <c r="I12" s="22">
        <v>34580.161135889903</v>
      </c>
      <c r="J12" s="23">
        <v>6219.1868367027</v>
      </c>
    </row>
    <row r="13" spans="1:10" x14ac:dyDescent="0.2">
      <c r="A13" s="110"/>
      <c r="B13" s="9" t="s">
        <v>6</v>
      </c>
      <c r="C13" s="10">
        <v>1529.2723495366899</v>
      </c>
      <c r="D13" s="113">
        <f t="shared" si="0"/>
        <v>0.79555604840946392</v>
      </c>
      <c r="E13" s="23">
        <v>119.01183871844199</v>
      </c>
      <c r="F13" s="112">
        <f t="shared" si="1"/>
        <v>0.26536909509889334</v>
      </c>
      <c r="H13" s="9" t="s">
        <v>109</v>
      </c>
      <c r="I13" s="22">
        <v>24781.548059249999</v>
      </c>
      <c r="J13" s="23">
        <v>6201.1523535000006</v>
      </c>
    </row>
    <row r="14" spans="1:10" x14ac:dyDescent="0.2">
      <c r="A14" s="110"/>
      <c r="B14" s="9" t="s">
        <v>29</v>
      </c>
      <c r="C14" s="10">
        <v>224.40099999999998</v>
      </c>
      <c r="D14" s="113">
        <f t="shared" si="0"/>
        <v>0.11673759279909679</v>
      </c>
      <c r="E14" s="23">
        <v>137.28975</v>
      </c>
      <c r="F14" s="112">
        <f t="shared" si="1"/>
        <v>0.30612464370074249</v>
      </c>
      <c r="H14" s="9" t="s">
        <v>131</v>
      </c>
      <c r="I14" s="22">
        <v>24072.785332495201</v>
      </c>
      <c r="J14" s="23">
        <v>3516.9893781866799</v>
      </c>
    </row>
    <row r="15" spans="1:10" x14ac:dyDescent="0.2">
      <c r="A15" s="110"/>
      <c r="B15" s="9" t="s">
        <v>11</v>
      </c>
      <c r="C15" s="10">
        <v>2895.9583704839397</v>
      </c>
      <c r="D15" s="113">
        <f t="shared" si="0"/>
        <v>1.5065316510028479</v>
      </c>
      <c r="E15" s="23">
        <v>771.466635411776</v>
      </c>
      <c r="F15" s="112">
        <f t="shared" si="1"/>
        <v>1.7201935970634412</v>
      </c>
      <c r="H15" s="9" t="s">
        <v>113</v>
      </c>
      <c r="I15" s="22">
        <v>14440.9913756854</v>
      </c>
      <c r="J15" s="23">
        <v>8461.5710019744001</v>
      </c>
    </row>
    <row r="16" spans="1:10" x14ac:dyDescent="0.2">
      <c r="A16" s="110"/>
      <c r="B16" s="9" t="s">
        <v>17</v>
      </c>
      <c r="C16" s="10">
        <v>24781.548059249999</v>
      </c>
      <c r="D16" s="113">
        <f t="shared" si="0"/>
        <v>12.891824306807786</v>
      </c>
      <c r="E16" s="23">
        <v>6201.1523535000006</v>
      </c>
      <c r="F16" s="112">
        <f t="shared" si="1"/>
        <v>13.827146999315016</v>
      </c>
      <c r="H16" s="9" t="s">
        <v>116</v>
      </c>
      <c r="I16" s="22">
        <v>13774.106254571099</v>
      </c>
      <c r="J16" s="23">
        <v>2977.5572662771597</v>
      </c>
    </row>
    <row r="17" spans="1:10" x14ac:dyDescent="0.2">
      <c r="A17" s="110"/>
      <c r="B17" s="9" t="s">
        <v>16</v>
      </c>
      <c r="C17" s="10">
        <v>3667.2306968051498</v>
      </c>
      <c r="D17" s="113">
        <f t="shared" si="0"/>
        <v>1.9077619252320073</v>
      </c>
      <c r="E17" s="23">
        <v>1854.08078809219</v>
      </c>
      <c r="F17" s="112">
        <f t="shared" si="1"/>
        <v>4.1341747701275118</v>
      </c>
      <c r="H17" s="9" t="s">
        <v>125</v>
      </c>
      <c r="I17" s="22">
        <v>12419.468906078198</v>
      </c>
      <c r="J17" s="23">
        <v>1619.1821052474299</v>
      </c>
    </row>
    <row r="18" spans="1:10" x14ac:dyDescent="0.2">
      <c r="A18" s="110"/>
      <c r="B18" s="9" t="s">
        <v>7</v>
      </c>
      <c r="C18" s="10">
        <v>540.50808527182005</v>
      </c>
      <c r="D18" s="113">
        <f t="shared" si="0"/>
        <v>0.28118240454847004</v>
      </c>
      <c r="E18" s="23">
        <v>77.990238191313296</v>
      </c>
      <c r="F18" s="112">
        <f t="shared" si="1"/>
        <v>0.17390033763228371</v>
      </c>
      <c r="H18" s="9" t="s">
        <v>111</v>
      </c>
      <c r="I18" s="22">
        <v>10936.4556340697</v>
      </c>
      <c r="J18" s="23">
        <v>1284.58456748289</v>
      </c>
    </row>
    <row r="19" spans="1:10" x14ac:dyDescent="0.2">
      <c r="A19" s="110"/>
      <c r="B19" s="9" t="s">
        <v>30</v>
      </c>
      <c r="C19" s="10">
        <v>14440.9913756854</v>
      </c>
      <c r="D19" s="113">
        <f t="shared" si="0"/>
        <v>7.5124735220878298</v>
      </c>
      <c r="E19" s="23">
        <v>8461.5710019744001</v>
      </c>
      <c r="F19" s="112">
        <f t="shared" si="1"/>
        <v>18.867361970780397</v>
      </c>
      <c r="H19" s="9" t="s">
        <v>132</v>
      </c>
      <c r="I19" s="22">
        <v>10682.1950153868</v>
      </c>
      <c r="J19" s="23">
        <v>1604.1722454789499</v>
      </c>
    </row>
    <row r="20" spans="1:10" x14ac:dyDescent="0.2">
      <c r="A20" s="110"/>
      <c r="B20" s="9" t="s">
        <v>23</v>
      </c>
      <c r="C20" s="10">
        <v>2117.4260738061598</v>
      </c>
      <c r="D20" s="113">
        <f t="shared" si="0"/>
        <v>1.1015246045524476</v>
      </c>
      <c r="E20" s="23">
        <v>464.18019709949999</v>
      </c>
      <c r="F20" s="112">
        <f t="shared" si="1"/>
        <v>1.0350153412765692</v>
      </c>
      <c r="H20" s="9" t="s">
        <v>123</v>
      </c>
      <c r="I20" s="22">
        <v>8511.5523535434895</v>
      </c>
      <c r="J20" s="23">
        <v>4486.4078836502395</v>
      </c>
    </row>
    <row r="21" spans="1:10" x14ac:dyDescent="0.2">
      <c r="A21" s="110"/>
      <c r="B21" s="9" t="s">
        <v>24</v>
      </c>
      <c r="C21" s="10">
        <v>34580.161135889903</v>
      </c>
      <c r="D21" s="113">
        <f t="shared" si="0"/>
        <v>17.98924590179486</v>
      </c>
      <c r="E21" s="23">
        <v>6219.1868367027</v>
      </c>
      <c r="F21" s="112">
        <f t="shared" si="1"/>
        <v>13.867359759151443</v>
      </c>
      <c r="H21" s="6" t="s">
        <v>105</v>
      </c>
      <c r="I21" s="19">
        <v>4582.7581856882798</v>
      </c>
      <c r="J21" s="20">
        <v>1254.89573659651</v>
      </c>
    </row>
    <row r="22" spans="1:10" x14ac:dyDescent="0.2">
      <c r="A22" s="110"/>
      <c r="B22" s="9" t="s">
        <v>69</v>
      </c>
      <c r="C22" s="10">
        <v>24072.785332495201</v>
      </c>
      <c r="D22" s="113">
        <f t="shared" si="0"/>
        <v>12.523112694172017</v>
      </c>
      <c r="E22" s="23">
        <v>3516.9893781866799</v>
      </c>
      <c r="F22" s="112">
        <f t="shared" si="1"/>
        <v>7.8420793999311194</v>
      </c>
      <c r="H22" s="6" t="s">
        <v>124</v>
      </c>
      <c r="I22" s="19">
        <v>4130.8390249976101</v>
      </c>
      <c r="J22" s="20">
        <v>438.09652271412097</v>
      </c>
    </row>
    <row r="23" spans="1:10" x14ac:dyDescent="0.2">
      <c r="A23" s="110"/>
      <c r="B23" s="9" t="s">
        <v>68</v>
      </c>
      <c r="C23" s="10">
        <v>3918.8793424155901</v>
      </c>
      <c r="D23" s="113">
        <f t="shared" si="0"/>
        <v>2.0386742523594075</v>
      </c>
      <c r="E23" s="23">
        <v>661.1818602942659</v>
      </c>
      <c r="F23" s="112">
        <f t="shared" si="1"/>
        <v>1.4742838515182397</v>
      </c>
      <c r="H23" s="9" t="s">
        <v>112</v>
      </c>
      <c r="I23" s="22">
        <v>3918.8793424155901</v>
      </c>
      <c r="J23" s="23">
        <v>661.1818602942659</v>
      </c>
    </row>
    <row r="24" spans="1:10" x14ac:dyDescent="0.2">
      <c r="A24" s="110"/>
      <c r="B24" s="9" t="s">
        <v>67</v>
      </c>
      <c r="C24" s="10">
        <v>1024.3574445987899</v>
      </c>
      <c r="D24" s="113">
        <f t="shared" si="0"/>
        <v>0.53288988127636194</v>
      </c>
      <c r="E24" s="23">
        <v>344.46093464697702</v>
      </c>
      <c r="F24" s="112">
        <f t="shared" si="1"/>
        <v>0.76806885355702514</v>
      </c>
      <c r="H24" s="9" t="s">
        <v>108</v>
      </c>
      <c r="I24" s="22">
        <v>3667.2306968051498</v>
      </c>
      <c r="J24" s="23">
        <v>1854.08078809219</v>
      </c>
    </row>
    <row r="25" spans="1:10" x14ac:dyDescent="0.2">
      <c r="A25" s="110"/>
      <c r="B25" s="9" t="s">
        <v>13</v>
      </c>
      <c r="C25" s="10">
        <v>2036.6917754620899</v>
      </c>
      <c r="D25" s="113">
        <f t="shared" si="0"/>
        <v>1.0595251141535151</v>
      </c>
      <c r="E25" s="23">
        <v>667.07579850386298</v>
      </c>
      <c r="F25" s="112">
        <f t="shared" si="1"/>
        <v>1.4874259814617141</v>
      </c>
      <c r="H25" s="9" t="s">
        <v>126</v>
      </c>
      <c r="I25" s="22">
        <v>3479.3890831240997</v>
      </c>
      <c r="J25" s="23">
        <v>591.23427808285805</v>
      </c>
    </row>
    <row r="26" spans="1:10" x14ac:dyDescent="0.2">
      <c r="A26" s="110"/>
      <c r="B26" s="9" t="s">
        <v>25</v>
      </c>
      <c r="C26" s="10">
        <v>10936.4556340697</v>
      </c>
      <c r="D26" s="113">
        <f t="shared" si="0"/>
        <v>5.6893485522587541</v>
      </c>
      <c r="E26" s="23">
        <v>1284.58456748289</v>
      </c>
      <c r="F26" s="112">
        <f t="shared" si="1"/>
        <v>2.8643288593953451</v>
      </c>
      <c r="H26" s="9" t="s">
        <v>130</v>
      </c>
      <c r="I26" s="22">
        <v>3005.1240489332399</v>
      </c>
      <c r="J26" s="23">
        <v>255.68354065679998</v>
      </c>
    </row>
    <row r="27" spans="1:10" x14ac:dyDescent="0.2">
      <c r="A27" s="110"/>
      <c r="B27" s="9" t="s">
        <v>18</v>
      </c>
      <c r="C27" s="10">
        <v>13774.106254571099</v>
      </c>
      <c r="D27" s="113">
        <f t="shared" si="0"/>
        <v>7.1655474223270552</v>
      </c>
      <c r="E27" s="23">
        <v>2977.5572662771597</v>
      </c>
      <c r="F27" s="112">
        <f t="shared" si="1"/>
        <v>6.6392695539008004</v>
      </c>
      <c r="H27" s="9" t="s">
        <v>107</v>
      </c>
      <c r="I27" s="22">
        <v>2895.9583704839397</v>
      </c>
      <c r="J27" s="23">
        <v>771.466635411776</v>
      </c>
    </row>
    <row r="28" spans="1:10" x14ac:dyDescent="0.2">
      <c r="A28" s="110"/>
      <c r="B28" s="9" t="s">
        <v>10</v>
      </c>
      <c r="C28" s="10">
        <v>1637.44212344226</v>
      </c>
      <c r="D28" s="113">
        <f t="shared" si="0"/>
        <v>0.85182798578656482</v>
      </c>
      <c r="E28" s="23">
        <v>266.51351378621001</v>
      </c>
      <c r="F28" s="112">
        <f t="shared" si="1"/>
        <v>0.59426398874815101</v>
      </c>
      <c r="H28" s="9" t="s">
        <v>129</v>
      </c>
      <c r="I28" s="22">
        <v>2117.4260738061598</v>
      </c>
      <c r="J28" s="23">
        <v>464.18019709949999</v>
      </c>
    </row>
    <row r="29" spans="1:10" x14ac:dyDescent="0.2">
      <c r="A29" s="110"/>
      <c r="B29" s="9" t="s">
        <v>27</v>
      </c>
      <c r="C29" s="10">
        <v>429.60214999999999</v>
      </c>
      <c r="D29" s="113">
        <f t="shared" si="0"/>
        <v>0.22348706490753831</v>
      </c>
      <c r="E29" s="23">
        <v>64.194749999999999</v>
      </c>
      <c r="F29" s="112">
        <f t="shared" si="1"/>
        <v>0.14313956410590187</v>
      </c>
      <c r="H29" s="9" t="s">
        <v>121</v>
      </c>
      <c r="I29" s="22">
        <v>2036.6917754620899</v>
      </c>
      <c r="J29" s="23">
        <v>667.07579850386298</v>
      </c>
    </row>
    <row r="30" spans="1:10" x14ac:dyDescent="0.2">
      <c r="A30" s="110"/>
      <c r="B30" s="9" t="s">
        <v>8</v>
      </c>
      <c r="C30" s="10">
        <v>858.23035324937098</v>
      </c>
      <c r="D30" s="113">
        <f t="shared" si="0"/>
        <v>0.44646746451865221</v>
      </c>
      <c r="E30" s="23">
        <v>101.14165820046401</v>
      </c>
      <c r="F30" s="112">
        <f t="shared" si="1"/>
        <v>0.22552269255293514</v>
      </c>
      <c r="H30" s="9" t="s">
        <v>119</v>
      </c>
      <c r="I30" s="22">
        <v>1637.44212344226</v>
      </c>
      <c r="J30" s="23">
        <v>266.51351378621001</v>
      </c>
    </row>
    <row r="31" spans="1:10" x14ac:dyDescent="0.2">
      <c r="A31" s="110"/>
      <c r="B31" s="9" t="s">
        <v>22</v>
      </c>
      <c r="C31" s="10">
        <v>30.9200136965298</v>
      </c>
      <c r="D31" s="113">
        <f t="shared" si="0"/>
        <v>1.6085168819425899E-2</v>
      </c>
      <c r="E31" s="23">
        <v>4.0642847645305</v>
      </c>
      <c r="F31" s="112">
        <f t="shared" si="1"/>
        <v>9.0624225438552808E-3</v>
      </c>
      <c r="H31" s="9" t="s">
        <v>106</v>
      </c>
      <c r="I31" s="22">
        <v>1529.2723495366899</v>
      </c>
      <c r="J31" s="23">
        <v>119.01183871844199</v>
      </c>
    </row>
    <row r="32" spans="1:10" x14ac:dyDescent="0.2">
      <c r="A32" s="110"/>
      <c r="B32" s="9" t="s">
        <v>15</v>
      </c>
      <c r="C32" s="10">
        <v>8511.5523535434895</v>
      </c>
      <c r="D32" s="113">
        <f t="shared" si="0"/>
        <v>4.4278685600160159</v>
      </c>
      <c r="E32" s="23">
        <v>4486.4078836502395</v>
      </c>
      <c r="F32" s="112">
        <f t="shared" si="1"/>
        <v>10.003660250518569</v>
      </c>
      <c r="H32" s="9" t="s">
        <v>115</v>
      </c>
      <c r="I32" s="22">
        <v>1024.3574445987899</v>
      </c>
      <c r="J32" s="23">
        <v>344.46093464697702</v>
      </c>
    </row>
    <row r="33" spans="1:10" x14ac:dyDescent="0.2">
      <c r="A33" s="110"/>
      <c r="B33" s="9" t="s">
        <v>14</v>
      </c>
      <c r="C33" s="10">
        <v>12419.468906078198</v>
      </c>
      <c r="D33" s="113">
        <f t="shared" si="0"/>
        <v>6.4608397642559572</v>
      </c>
      <c r="E33" s="23">
        <v>1619.1821052474299</v>
      </c>
      <c r="F33" s="112">
        <f t="shared" si="1"/>
        <v>3.610404600893276</v>
      </c>
      <c r="H33" s="9" t="s">
        <v>128</v>
      </c>
      <c r="I33" s="22">
        <v>986.04477071356098</v>
      </c>
      <c r="J33" s="23">
        <v>155.90597289626501</v>
      </c>
    </row>
    <row r="34" spans="1:10" x14ac:dyDescent="0.2">
      <c r="A34" s="110"/>
      <c r="B34" s="9" t="s">
        <v>28</v>
      </c>
      <c r="C34" s="10">
        <v>3479.3890831240997</v>
      </c>
      <c r="D34" s="113">
        <f t="shared" si="0"/>
        <v>1.8100432082538132</v>
      </c>
      <c r="E34" s="23">
        <v>591.23427808285805</v>
      </c>
      <c r="F34" s="112">
        <f t="shared" si="1"/>
        <v>1.3183167914704532</v>
      </c>
      <c r="H34" s="9" t="s">
        <v>127</v>
      </c>
      <c r="I34" s="22">
        <v>932.51326000000006</v>
      </c>
      <c r="J34" s="23">
        <v>248.39153134403</v>
      </c>
    </row>
    <row r="35" spans="1:10" x14ac:dyDescent="0.2">
      <c r="A35" s="110"/>
      <c r="B35" s="9" t="s">
        <v>12</v>
      </c>
      <c r="C35" s="10">
        <v>10682.1950153868</v>
      </c>
      <c r="D35" s="113">
        <f t="shared" si="0"/>
        <v>5.5570774279382267</v>
      </c>
      <c r="E35" s="23">
        <v>1604.1722454789499</v>
      </c>
      <c r="F35" s="112">
        <f t="shared" si="1"/>
        <v>3.5769360573667268</v>
      </c>
      <c r="H35" s="9" t="s">
        <v>118</v>
      </c>
      <c r="I35" s="22">
        <v>858.23035324937098</v>
      </c>
      <c r="J35" s="23">
        <v>101.14165820046401</v>
      </c>
    </row>
    <row r="36" spans="1:10" x14ac:dyDescent="0.2">
      <c r="A36" s="110"/>
      <c r="B36" s="9" t="s">
        <v>20</v>
      </c>
      <c r="C36" s="10">
        <v>3005.1240489332399</v>
      </c>
      <c r="D36" s="113">
        <f t="shared" si="0"/>
        <v>1.5633216765305931</v>
      </c>
      <c r="E36" s="23">
        <v>255.68354065679998</v>
      </c>
      <c r="F36" s="112">
        <f t="shared" si="1"/>
        <v>0.57011563342279525</v>
      </c>
      <c r="H36" s="9" t="s">
        <v>110</v>
      </c>
      <c r="I36" s="22">
        <v>540.50808527182005</v>
      </c>
      <c r="J36" s="23">
        <v>77.990238191313296</v>
      </c>
    </row>
    <row r="37" spans="1:10" x14ac:dyDescent="0.2">
      <c r="A37" s="110"/>
      <c r="B37" s="9" t="s">
        <v>26</v>
      </c>
      <c r="C37" s="10">
        <v>932.51326000000006</v>
      </c>
      <c r="D37" s="113">
        <f t="shared" si="0"/>
        <v>0.48511082047601523</v>
      </c>
      <c r="E37" s="23">
        <v>248.39153134403</v>
      </c>
      <c r="F37" s="114">
        <f t="shared" si="1"/>
        <v>0.55385612568289333</v>
      </c>
      <c r="H37" s="9" t="s">
        <v>120</v>
      </c>
      <c r="I37" s="22">
        <v>429.60214999999999</v>
      </c>
      <c r="J37" s="23">
        <v>64.194749999999999</v>
      </c>
    </row>
    <row r="38" spans="1:10" x14ac:dyDescent="0.2">
      <c r="A38" s="110"/>
      <c r="B38" s="12" t="s">
        <v>9</v>
      </c>
      <c r="C38" s="13">
        <v>986.04477071356098</v>
      </c>
      <c r="D38" s="115">
        <f t="shared" si="0"/>
        <v>0.51295891250590886</v>
      </c>
      <c r="E38" s="26">
        <v>155.90597289626501</v>
      </c>
      <c r="F38" s="116">
        <f t="shared" si="1"/>
        <v>0.34763454958353951</v>
      </c>
      <c r="H38" s="9" t="s">
        <v>117</v>
      </c>
      <c r="I38" s="22">
        <v>224.40099999999998</v>
      </c>
      <c r="J38" s="23">
        <v>137.28975</v>
      </c>
    </row>
    <row r="39" spans="1:10" x14ac:dyDescent="0.2">
      <c r="A39" s="117"/>
      <c r="H39" s="12" t="s">
        <v>122</v>
      </c>
      <c r="I39" s="25">
        <v>30.9200136965298</v>
      </c>
      <c r="J39" s="26">
        <v>4.0642847645305</v>
      </c>
    </row>
    <row r="40" spans="1:10" x14ac:dyDescent="0.2">
      <c r="A40" s="103"/>
    </row>
    <row r="41" spans="1:10" x14ac:dyDescent="0.2">
      <c r="A41" s="103"/>
      <c r="B41" s="2" t="s">
        <v>0</v>
      </c>
    </row>
    <row r="42" spans="1:10" x14ac:dyDescent="0.2">
      <c r="B42" s="2" t="s">
        <v>1</v>
      </c>
    </row>
    <row r="43" spans="1:10" x14ac:dyDescent="0.2">
      <c r="B43" s="17"/>
      <c r="C43" s="17" t="s">
        <v>70</v>
      </c>
      <c r="D43" s="17"/>
      <c r="E43" s="17"/>
      <c r="F43" s="17"/>
    </row>
    <row r="45" spans="1:10" x14ac:dyDescent="0.2">
      <c r="B45" s="2" t="s">
        <v>71</v>
      </c>
    </row>
  </sheetData>
  <mergeCells count="7">
    <mergeCell ref="I9:J9"/>
    <mergeCell ref="C7:F7"/>
    <mergeCell ref="C8:D8"/>
    <mergeCell ref="E8:F8"/>
    <mergeCell ref="B7:B9"/>
    <mergeCell ref="H7:H9"/>
    <mergeCell ref="I7:J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O47"/>
  <sheetViews>
    <sheetView showGridLines="0" zoomScaleNormal="100" workbookViewId="0"/>
  </sheetViews>
  <sheetFormatPr defaultRowHeight="12" x14ac:dyDescent="0.2"/>
  <cols>
    <col min="1" max="1" width="9.140625" style="2"/>
    <col min="2" max="2" width="6.7109375" style="2" customWidth="1"/>
    <col min="3" max="3" width="25.85546875" style="2" customWidth="1"/>
    <col min="4" max="4" width="8.28515625" style="2" customWidth="1"/>
    <col min="5" max="5" width="26.85546875" style="2" customWidth="1"/>
    <col min="6" max="6" width="8.5703125" style="2" customWidth="1"/>
    <col min="7" max="7" width="12.7109375" style="2" customWidth="1"/>
    <col min="8" max="8" width="15" style="2" customWidth="1"/>
    <col min="9" max="9" width="24.7109375" style="2" customWidth="1"/>
    <col min="10" max="10" width="21.140625" style="2" customWidth="1"/>
    <col min="11" max="11" width="16.140625" style="2" customWidth="1"/>
    <col min="12" max="13" width="9.140625" style="2"/>
    <col min="14" max="14" width="9.140625" style="2" customWidth="1"/>
    <col min="15" max="22" width="9.140625" style="2"/>
    <col min="23" max="23" width="15" style="2" customWidth="1"/>
    <col min="24" max="16384" width="9.140625" style="2"/>
  </cols>
  <sheetData>
    <row r="2" spans="2:15" ht="11.25" customHeight="1" x14ac:dyDescent="0.2"/>
    <row r="3" spans="2:15" ht="11.25" customHeight="1" x14ac:dyDescent="0.25">
      <c r="B3" s="127" t="s">
        <v>141</v>
      </c>
    </row>
    <row r="4" spans="2:15" ht="11.25" customHeight="1" x14ac:dyDescent="0.2"/>
    <row r="5" spans="2:15" ht="11.25" customHeight="1" x14ac:dyDescent="0.2"/>
    <row r="6" spans="2:15" ht="11.25" customHeight="1" x14ac:dyDescent="0.2">
      <c r="B6" s="185"/>
      <c r="C6" s="181" t="s">
        <v>48</v>
      </c>
      <c r="D6" s="182"/>
      <c r="E6" s="182"/>
      <c r="F6" s="182"/>
      <c r="H6" s="185"/>
      <c r="I6" s="181" t="s">
        <v>48</v>
      </c>
      <c r="J6" s="182"/>
    </row>
    <row r="7" spans="2:15" ht="11.25" customHeight="1" x14ac:dyDescent="0.2">
      <c r="B7" s="186"/>
      <c r="C7" s="198" t="s">
        <v>47</v>
      </c>
      <c r="D7" s="205"/>
      <c r="E7" s="200" t="s">
        <v>35</v>
      </c>
      <c r="F7" s="199"/>
      <c r="G7" s="103"/>
      <c r="H7" s="186"/>
      <c r="I7" s="170" t="s">
        <v>47</v>
      </c>
      <c r="J7" s="172" t="s">
        <v>35</v>
      </c>
    </row>
    <row r="8" spans="2:15" ht="11.25" customHeight="1" x14ac:dyDescent="0.2">
      <c r="B8" s="201"/>
      <c r="C8" s="128" t="s">
        <v>50</v>
      </c>
      <c r="D8" s="41" t="s">
        <v>5</v>
      </c>
      <c r="E8" s="129" t="s">
        <v>50</v>
      </c>
      <c r="F8" s="41" t="s">
        <v>5</v>
      </c>
      <c r="H8" s="201"/>
      <c r="I8" s="196" t="s">
        <v>50</v>
      </c>
      <c r="J8" s="197"/>
    </row>
    <row r="9" spans="2:15" x14ac:dyDescent="0.2">
      <c r="B9" s="43" t="s">
        <v>66</v>
      </c>
      <c r="C9" s="44">
        <v>163437.72047492498</v>
      </c>
      <c r="D9" s="130">
        <v>100</v>
      </c>
      <c r="E9" s="45">
        <v>20854.3980882861</v>
      </c>
      <c r="F9" s="130">
        <v>100</v>
      </c>
      <c r="H9" s="43" t="s">
        <v>66</v>
      </c>
      <c r="I9" s="44">
        <v>163437.72047492498</v>
      </c>
      <c r="J9" s="45">
        <v>20854.3980882861</v>
      </c>
      <c r="K9" s="35"/>
      <c r="L9" s="35"/>
      <c r="M9" s="35"/>
      <c r="N9" s="35"/>
      <c r="O9" s="35"/>
    </row>
    <row r="10" spans="2:15" x14ac:dyDescent="0.2">
      <c r="B10" s="6" t="s">
        <v>21</v>
      </c>
      <c r="C10" s="7">
        <v>2050.3492047865998</v>
      </c>
      <c r="D10" s="131">
        <f t="shared" ref="D10:D37" si="0">+C10/$C$9*100</f>
        <v>1.2545140735128948</v>
      </c>
      <c r="E10" s="8">
        <v>438.78312893570001</v>
      </c>
      <c r="F10" s="131">
        <f t="shared" ref="F10:F37" si="1">+E10/$E$9*100</f>
        <v>2.1040316151927883</v>
      </c>
      <c r="H10" s="150"/>
      <c r="I10" s="151"/>
      <c r="J10" s="152"/>
      <c r="K10" s="35"/>
      <c r="L10" s="35"/>
      <c r="M10" s="35"/>
      <c r="N10" s="35"/>
      <c r="O10" s="35"/>
    </row>
    <row r="11" spans="2:15" x14ac:dyDescent="0.2">
      <c r="B11" s="9" t="s">
        <v>19</v>
      </c>
      <c r="C11" s="10">
        <v>3276.5525167966898</v>
      </c>
      <c r="D11" s="131">
        <f t="shared" si="0"/>
        <v>2.0047713020443081</v>
      </c>
      <c r="E11" s="11">
        <v>736.30621683620302</v>
      </c>
      <c r="F11" s="131">
        <f t="shared" si="1"/>
        <v>3.53069992103865</v>
      </c>
      <c r="H11" s="6" t="s">
        <v>114</v>
      </c>
      <c r="I11" s="10">
        <v>33563.838250118402</v>
      </c>
      <c r="J11" s="11">
        <v>1858.6960651388799</v>
      </c>
      <c r="K11" s="35"/>
      <c r="L11" s="35"/>
      <c r="M11" s="35"/>
      <c r="N11" s="35"/>
      <c r="O11" s="35"/>
    </row>
    <row r="12" spans="2:15" x14ac:dyDescent="0.2">
      <c r="B12" s="9" t="s">
        <v>6</v>
      </c>
      <c r="C12" s="10">
        <v>3600.88525490453</v>
      </c>
      <c r="D12" s="131">
        <f t="shared" si="0"/>
        <v>2.2032155394978035</v>
      </c>
      <c r="E12" s="11">
        <v>477.57339498293999</v>
      </c>
      <c r="F12" s="131">
        <f t="shared" si="1"/>
        <v>2.2900368208238655</v>
      </c>
      <c r="H12" s="9" t="s">
        <v>109</v>
      </c>
      <c r="I12" s="10">
        <v>27527.082351859997</v>
      </c>
      <c r="J12" s="11">
        <v>3833.40911306</v>
      </c>
      <c r="K12" s="35"/>
      <c r="L12" s="35"/>
      <c r="M12" s="35"/>
      <c r="N12" s="35"/>
      <c r="O12" s="35"/>
    </row>
    <row r="13" spans="2:15" x14ac:dyDescent="0.2">
      <c r="B13" s="9" t="s">
        <v>29</v>
      </c>
      <c r="C13" s="10">
        <v>132.40437999999997</v>
      </c>
      <c r="D13" s="131">
        <f t="shared" si="0"/>
        <v>8.1012130868720597E-2</v>
      </c>
      <c r="E13" s="11">
        <v>64.382900000000006</v>
      </c>
      <c r="F13" s="131">
        <f t="shared" si="1"/>
        <v>0.30872576483597403</v>
      </c>
      <c r="H13" s="9" t="s">
        <v>131</v>
      </c>
      <c r="I13" s="10">
        <v>14366.1642347259</v>
      </c>
      <c r="J13" s="11">
        <v>1469.2097988313199</v>
      </c>
      <c r="K13" s="35"/>
      <c r="L13" s="35"/>
      <c r="M13" s="35"/>
      <c r="N13" s="35"/>
      <c r="O13" s="35"/>
    </row>
    <row r="14" spans="2:15" x14ac:dyDescent="0.2">
      <c r="B14" s="9" t="s">
        <v>11</v>
      </c>
      <c r="C14" s="10">
        <v>3457.7607597920996</v>
      </c>
      <c r="D14" s="131">
        <f t="shared" si="0"/>
        <v>2.1156442648272238</v>
      </c>
      <c r="E14" s="11">
        <v>1007.8144480318101</v>
      </c>
      <c r="F14" s="131">
        <f t="shared" si="1"/>
        <v>4.8326230455814443</v>
      </c>
      <c r="H14" s="9" t="s">
        <v>125</v>
      </c>
      <c r="I14" s="10">
        <v>12718.464561414001</v>
      </c>
      <c r="J14" s="11">
        <v>2087.61865391532</v>
      </c>
      <c r="K14" s="35"/>
      <c r="L14" s="35"/>
      <c r="M14" s="35"/>
      <c r="N14" s="35"/>
      <c r="O14" s="35"/>
    </row>
    <row r="15" spans="2:15" x14ac:dyDescent="0.2">
      <c r="B15" s="9" t="s">
        <v>17</v>
      </c>
      <c r="C15" s="10">
        <v>27527.082351859997</v>
      </c>
      <c r="D15" s="131">
        <f t="shared" si="0"/>
        <v>16.842551567576024</v>
      </c>
      <c r="E15" s="11">
        <v>3833.40911306</v>
      </c>
      <c r="F15" s="131">
        <f t="shared" si="1"/>
        <v>18.38177777575476</v>
      </c>
      <c r="H15" s="9" t="s">
        <v>113</v>
      </c>
      <c r="I15" s="10">
        <v>10309.349842747899</v>
      </c>
      <c r="J15" s="11">
        <v>1781.6937778507699</v>
      </c>
      <c r="K15" s="35"/>
      <c r="L15" s="35"/>
      <c r="M15" s="35"/>
      <c r="N15" s="35"/>
      <c r="O15" s="35"/>
    </row>
    <row r="16" spans="2:15" x14ac:dyDescent="0.2">
      <c r="B16" s="9" t="s">
        <v>16</v>
      </c>
      <c r="C16" s="10">
        <v>3863.92416403267</v>
      </c>
      <c r="D16" s="131">
        <f t="shared" si="0"/>
        <v>2.3641569111492124</v>
      </c>
      <c r="E16" s="11">
        <v>732.02247439875498</v>
      </c>
      <c r="F16" s="131">
        <f t="shared" si="1"/>
        <v>3.5101587267096979</v>
      </c>
      <c r="H16" s="9" t="s">
        <v>116</v>
      </c>
      <c r="I16" s="10">
        <v>8960.0411904441189</v>
      </c>
      <c r="J16" s="11">
        <v>2109.4792054925401</v>
      </c>
      <c r="K16" s="35"/>
      <c r="L16" s="35"/>
      <c r="M16" s="35"/>
      <c r="N16" s="35"/>
      <c r="O16" s="35"/>
    </row>
    <row r="17" spans="2:15" x14ac:dyDescent="0.2">
      <c r="B17" s="9" t="s">
        <v>7</v>
      </c>
      <c r="C17" s="10">
        <v>646.11883879601191</v>
      </c>
      <c r="D17" s="131">
        <f t="shared" si="0"/>
        <v>0.39533030497396171</v>
      </c>
      <c r="E17" s="11">
        <v>61.761994296009696</v>
      </c>
      <c r="F17" s="131">
        <f t="shared" si="1"/>
        <v>0.2961581247012896</v>
      </c>
      <c r="H17" s="9" t="s">
        <v>111</v>
      </c>
      <c r="I17" s="10">
        <v>6079.5214363814803</v>
      </c>
      <c r="J17" s="11">
        <v>505.73005970212404</v>
      </c>
      <c r="K17" s="35"/>
      <c r="L17" s="35"/>
      <c r="M17" s="35"/>
      <c r="N17" s="35"/>
      <c r="O17" s="35"/>
    </row>
    <row r="18" spans="2:15" x14ac:dyDescent="0.2">
      <c r="B18" s="9" t="s">
        <v>30</v>
      </c>
      <c r="C18" s="10">
        <v>10309.349842747899</v>
      </c>
      <c r="D18" s="131">
        <f t="shared" si="0"/>
        <v>6.307815486406998</v>
      </c>
      <c r="E18" s="11">
        <v>1781.6937778507699</v>
      </c>
      <c r="F18" s="131">
        <f t="shared" si="1"/>
        <v>8.5434917388075853</v>
      </c>
      <c r="H18" s="9" t="s">
        <v>123</v>
      </c>
      <c r="I18" s="10">
        <v>5469.3360563778197</v>
      </c>
      <c r="J18" s="11">
        <v>674.24170975279594</v>
      </c>
      <c r="K18" s="35"/>
      <c r="L18" s="35"/>
      <c r="M18" s="35"/>
      <c r="N18" s="35"/>
      <c r="O18" s="35"/>
    </row>
    <row r="19" spans="2:15" x14ac:dyDescent="0.2">
      <c r="B19" s="9" t="s">
        <v>23</v>
      </c>
      <c r="C19" s="10">
        <v>3427.0436574881196</v>
      </c>
      <c r="D19" s="131">
        <f t="shared" si="0"/>
        <v>2.0968498872412411</v>
      </c>
      <c r="E19" s="11">
        <v>287.90530622177704</v>
      </c>
      <c r="F19" s="131">
        <f t="shared" si="1"/>
        <v>1.3805495848067331</v>
      </c>
      <c r="H19" s="9" t="s">
        <v>132</v>
      </c>
      <c r="I19" s="10">
        <v>4898.8686949754101</v>
      </c>
      <c r="J19" s="11">
        <v>658.341853063391</v>
      </c>
      <c r="K19" s="35"/>
      <c r="L19" s="35"/>
      <c r="M19" s="35"/>
      <c r="N19" s="35"/>
      <c r="O19" s="35"/>
    </row>
    <row r="20" spans="2:15" x14ac:dyDescent="0.2">
      <c r="B20" s="9" t="s">
        <v>24</v>
      </c>
      <c r="C20" s="10">
        <v>33563.838250118402</v>
      </c>
      <c r="D20" s="131">
        <f t="shared" si="0"/>
        <v>20.536163960551477</v>
      </c>
      <c r="E20" s="11">
        <v>1858.6960651388799</v>
      </c>
      <c r="F20" s="131">
        <f t="shared" si="1"/>
        <v>8.9127293785712673</v>
      </c>
      <c r="H20" s="9" t="s">
        <v>108</v>
      </c>
      <c r="I20" s="10">
        <v>3863.92416403267</v>
      </c>
      <c r="J20" s="11">
        <v>732.02247439875498</v>
      </c>
      <c r="K20" s="35"/>
      <c r="L20" s="35"/>
      <c r="M20" s="35"/>
      <c r="N20" s="35"/>
      <c r="O20" s="35"/>
    </row>
    <row r="21" spans="2:15" x14ac:dyDescent="0.2">
      <c r="B21" s="9" t="s">
        <v>69</v>
      </c>
      <c r="C21" s="10">
        <v>14366.1642347259</v>
      </c>
      <c r="D21" s="131">
        <f t="shared" si="0"/>
        <v>8.7899930279130345</v>
      </c>
      <c r="E21" s="11">
        <v>1469.2097988313199</v>
      </c>
      <c r="F21" s="131">
        <f t="shared" si="1"/>
        <v>7.045083692233602</v>
      </c>
      <c r="H21" s="9" t="s">
        <v>106</v>
      </c>
      <c r="I21" s="10">
        <v>3600.88525490453</v>
      </c>
      <c r="J21" s="11">
        <v>477.57339498293999</v>
      </c>
      <c r="K21" s="35"/>
      <c r="L21" s="35"/>
      <c r="M21" s="35"/>
      <c r="N21" s="35"/>
      <c r="O21" s="35"/>
    </row>
    <row r="22" spans="2:15" x14ac:dyDescent="0.2">
      <c r="B22" s="9" t="s">
        <v>68</v>
      </c>
      <c r="C22" s="10">
        <v>3208.9565481398299</v>
      </c>
      <c r="D22" s="131">
        <f t="shared" si="0"/>
        <v>1.9634124477599748</v>
      </c>
      <c r="E22" s="11">
        <v>309.93145657943097</v>
      </c>
      <c r="F22" s="131">
        <f t="shared" si="1"/>
        <v>1.486168314555764</v>
      </c>
      <c r="H22" s="9" t="s">
        <v>107</v>
      </c>
      <c r="I22" s="10">
        <v>3457.7607597920996</v>
      </c>
      <c r="J22" s="11">
        <v>1007.8144480318101</v>
      </c>
      <c r="K22" s="35"/>
      <c r="L22" s="35"/>
      <c r="M22" s="35"/>
      <c r="N22" s="35"/>
      <c r="O22" s="35"/>
    </row>
    <row r="23" spans="2:15" x14ac:dyDescent="0.2">
      <c r="B23" s="9" t="s">
        <v>67</v>
      </c>
      <c r="C23" s="10">
        <v>970.43748695408806</v>
      </c>
      <c r="D23" s="131">
        <f t="shared" si="0"/>
        <v>0.59376592143731899</v>
      </c>
      <c r="E23" s="11">
        <v>146.72837429244501</v>
      </c>
      <c r="F23" s="131">
        <f t="shared" si="1"/>
        <v>0.7035847962203341</v>
      </c>
      <c r="H23" s="9" t="s">
        <v>129</v>
      </c>
      <c r="I23" s="10">
        <v>3427.0436574881196</v>
      </c>
      <c r="J23" s="11">
        <v>287.90530622177704</v>
      </c>
      <c r="K23" s="35"/>
      <c r="L23" s="35"/>
      <c r="M23" s="35"/>
      <c r="N23" s="35"/>
      <c r="O23" s="35"/>
    </row>
    <row r="24" spans="2:15" x14ac:dyDescent="0.2">
      <c r="B24" s="9" t="s">
        <v>13</v>
      </c>
      <c r="C24" s="10">
        <v>3302.8430570724299</v>
      </c>
      <c r="D24" s="131">
        <f t="shared" si="0"/>
        <v>2.0208572705706329</v>
      </c>
      <c r="E24" s="11">
        <v>466.01324015942504</v>
      </c>
      <c r="F24" s="131">
        <f t="shared" si="1"/>
        <v>2.2346041261252432</v>
      </c>
      <c r="H24" s="9" t="s">
        <v>121</v>
      </c>
      <c r="I24" s="10">
        <v>3302.8430570724299</v>
      </c>
      <c r="J24" s="11">
        <v>466.01324015942504</v>
      </c>
      <c r="K24" s="35"/>
      <c r="L24" s="35"/>
      <c r="M24" s="35"/>
      <c r="N24" s="35"/>
      <c r="O24" s="35"/>
    </row>
    <row r="25" spans="2:15" x14ac:dyDescent="0.2">
      <c r="B25" s="9" t="s">
        <v>25</v>
      </c>
      <c r="C25" s="10">
        <v>6079.5214363814803</v>
      </c>
      <c r="D25" s="131">
        <f t="shared" si="0"/>
        <v>3.7197786525138277</v>
      </c>
      <c r="E25" s="11">
        <v>505.73005970212404</v>
      </c>
      <c r="F25" s="131">
        <f t="shared" si="1"/>
        <v>2.4250522962165579</v>
      </c>
      <c r="H25" s="9" t="s">
        <v>105</v>
      </c>
      <c r="I25" s="7">
        <v>3276.5525167966898</v>
      </c>
      <c r="J25" s="8">
        <v>736.30621683620302</v>
      </c>
      <c r="K25" s="35"/>
      <c r="L25" s="35"/>
      <c r="M25" s="35"/>
      <c r="N25" s="35"/>
      <c r="O25" s="35"/>
    </row>
    <row r="26" spans="2:15" x14ac:dyDescent="0.2">
      <c r="B26" s="9" t="s">
        <v>18</v>
      </c>
      <c r="C26" s="10">
        <v>8960.0411904441189</v>
      </c>
      <c r="D26" s="131">
        <f t="shared" si="0"/>
        <v>5.4822357803373736</v>
      </c>
      <c r="E26" s="11">
        <v>2109.4792054925401</v>
      </c>
      <c r="F26" s="131">
        <f t="shared" si="1"/>
        <v>10.115272550961004</v>
      </c>
      <c r="H26" s="9" t="s">
        <v>112</v>
      </c>
      <c r="I26" s="10">
        <v>3208.9565481398299</v>
      </c>
      <c r="J26" s="11">
        <v>309.93145657943097</v>
      </c>
      <c r="K26" s="35"/>
      <c r="L26" s="35"/>
      <c r="M26" s="35"/>
      <c r="N26" s="35"/>
      <c r="O26" s="35"/>
    </row>
    <row r="27" spans="2:15" x14ac:dyDescent="0.2">
      <c r="B27" s="9" t="s">
        <v>10</v>
      </c>
      <c r="C27" s="10">
        <v>2431.7136581999698</v>
      </c>
      <c r="D27" s="131">
        <f t="shared" si="0"/>
        <v>1.4878533860688845</v>
      </c>
      <c r="E27" s="11">
        <v>201.182021715762</v>
      </c>
      <c r="F27" s="131">
        <f t="shared" si="1"/>
        <v>0.96469828984786576</v>
      </c>
      <c r="H27" s="9" t="s">
        <v>130</v>
      </c>
      <c r="I27" s="10">
        <v>3166.4972840621203</v>
      </c>
      <c r="J27" s="11">
        <v>342.87943330709095</v>
      </c>
      <c r="K27" s="35"/>
      <c r="L27" s="35"/>
      <c r="M27" s="35"/>
      <c r="N27" s="35"/>
      <c r="O27" s="35"/>
    </row>
    <row r="28" spans="2:15" x14ac:dyDescent="0.2">
      <c r="B28" s="9" t="s">
        <v>27</v>
      </c>
      <c r="C28" s="10">
        <v>146.146232481167</v>
      </c>
      <c r="D28" s="131">
        <f t="shared" si="0"/>
        <v>8.9420136340918388E-2</v>
      </c>
      <c r="E28" s="11">
        <v>35.078628959999996</v>
      </c>
      <c r="F28" s="131">
        <f t="shared" si="1"/>
        <v>0.16820734317766589</v>
      </c>
      <c r="H28" s="9" t="s">
        <v>119</v>
      </c>
      <c r="I28" s="10">
        <v>2431.7136581999698</v>
      </c>
      <c r="J28" s="11">
        <v>201.182021715762</v>
      </c>
      <c r="K28" s="35"/>
      <c r="L28" s="35"/>
      <c r="M28" s="35"/>
      <c r="N28" s="35"/>
      <c r="O28" s="35"/>
    </row>
    <row r="29" spans="2:15" x14ac:dyDescent="0.2">
      <c r="B29" s="9" t="s">
        <v>8</v>
      </c>
      <c r="C29" s="10">
        <v>1657.62051582196</v>
      </c>
      <c r="D29" s="131">
        <f t="shared" si="0"/>
        <v>1.0142215095787979</v>
      </c>
      <c r="E29" s="11">
        <v>96.497508212084398</v>
      </c>
      <c r="F29" s="131">
        <f t="shared" si="1"/>
        <v>0.46272017923301739</v>
      </c>
      <c r="H29" s="9" t="s">
        <v>126</v>
      </c>
      <c r="I29" s="10">
        <v>2113.6804240719498</v>
      </c>
      <c r="J29" s="11">
        <v>192.643177901027</v>
      </c>
      <c r="K29" s="35"/>
      <c r="L29" s="35"/>
      <c r="M29" s="35"/>
      <c r="N29" s="35"/>
      <c r="O29" s="35"/>
    </row>
    <row r="30" spans="2:15" x14ac:dyDescent="0.2">
      <c r="B30" s="9" t="s">
        <v>22</v>
      </c>
      <c r="C30" s="10">
        <v>20.297466916644201</v>
      </c>
      <c r="D30" s="131">
        <f t="shared" si="0"/>
        <v>1.2419083463513118E-2</v>
      </c>
      <c r="E30" s="11">
        <v>10.6164017786116</v>
      </c>
      <c r="F30" s="131">
        <f t="shared" si="1"/>
        <v>5.090725579164438E-2</v>
      </c>
      <c r="H30" s="9" t="s">
        <v>124</v>
      </c>
      <c r="I30" s="10">
        <v>2050.3492047865998</v>
      </c>
      <c r="J30" s="11">
        <v>438.78312893570001</v>
      </c>
      <c r="K30" s="35"/>
      <c r="L30" s="35"/>
      <c r="M30" s="35"/>
      <c r="N30" s="35"/>
      <c r="O30" s="35"/>
    </row>
    <row r="31" spans="2:15" x14ac:dyDescent="0.2">
      <c r="B31" s="9" t="s">
        <v>15</v>
      </c>
      <c r="C31" s="10">
        <v>5469.3360563778197</v>
      </c>
      <c r="D31" s="131">
        <f t="shared" si="0"/>
        <v>3.3464343729738562</v>
      </c>
      <c r="E31" s="11">
        <v>674.24170975279594</v>
      </c>
      <c r="F31" s="131">
        <f t="shared" si="1"/>
        <v>3.2330912016660744</v>
      </c>
      <c r="H31" s="9" t="s">
        <v>118</v>
      </c>
      <c r="I31" s="10">
        <v>1657.62051582196</v>
      </c>
      <c r="J31" s="11">
        <v>96.497508212084398</v>
      </c>
      <c r="K31" s="35"/>
      <c r="L31" s="35"/>
      <c r="M31" s="35"/>
      <c r="N31" s="35"/>
      <c r="O31" s="35"/>
    </row>
    <row r="32" spans="2:15" x14ac:dyDescent="0.2">
      <c r="B32" s="9" t="s">
        <v>14</v>
      </c>
      <c r="C32" s="10">
        <v>12718.464561414001</v>
      </c>
      <c r="D32" s="131">
        <f t="shared" si="0"/>
        <v>7.7818416241098394</v>
      </c>
      <c r="E32" s="11">
        <v>2087.61865391532</v>
      </c>
      <c r="F32" s="131">
        <f t="shared" si="1"/>
        <v>10.01044789246607</v>
      </c>
      <c r="H32" s="9" t="s">
        <v>128</v>
      </c>
      <c r="I32" s="10">
        <v>1626.0356357278799</v>
      </c>
      <c r="J32" s="11">
        <v>170.561442755065</v>
      </c>
      <c r="K32" s="35"/>
      <c r="L32" s="35"/>
      <c r="M32" s="35"/>
      <c r="N32" s="35"/>
      <c r="O32" s="35"/>
    </row>
    <row r="33" spans="2:15" x14ac:dyDescent="0.2">
      <c r="B33" s="9" t="s">
        <v>28</v>
      </c>
      <c r="C33" s="10">
        <v>2113.6804240719498</v>
      </c>
      <c r="D33" s="131">
        <f t="shared" si="0"/>
        <v>1.2932635244360471</v>
      </c>
      <c r="E33" s="11">
        <v>192.643177901027</v>
      </c>
      <c r="F33" s="131">
        <f t="shared" si="1"/>
        <v>0.92375323941492482</v>
      </c>
      <c r="H33" s="9" t="s">
        <v>115</v>
      </c>
      <c r="I33" s="10">
        <v>970.43748695408806</v>
      </c>
      <c r="J33" s="11">
        <v>146.72837429244501</v>
      </c>
      <c r="K33" s="35"/>
      <c r="L33" s="35"/>
      <c r="M33" s="35"/>
      <c r="N33" s="35"/>
      <c r="O33" s="35"/>
    </row>
    <row r="34" spans="2:15" x14ac:dyDescent="0.2">
      <c r="B34" s="9" t="s">
        <v>12</v>
      </c>
      <c r="C34" s="10">
        <v>4898.8686949754101</v>
      </c>
      <c r="D34" s="131">
        <f t="shared" si="0"/>
        <v>2.9973917163920594</v>
      </c>
      <c r="E34" s="11">
        <v>658.341853063391</v>
      </c>
      <c r="F34" s="131">
        <f t="shared" si="1"/>
        <v>3.1568489786966385</v>
      </c>
      <c r="H34" s="9" t="s">
        <v>110</v>
      </c>
      <c r="I34" s="10">
        <v>646.11883879601191</v>
      </c>
      <c r="J34" s="11">
        <v>61.761994296009696</v>
      </c>
      <c r="K34" s="35"/>
      <c r="L34" s="35"/>
      <c r="M34" s="35"/>
      <c r="N34" s="35"/>
      <c r="O34" s="35"/>
    </row>
    <row r="35" spans="2:15" x14ac:dyDescent="0.2">
      <c r="B35" s="9" t="s">
        <v>20</v>
      </c>
      <c r="C35" s="10">
        <v>3166.4972840621203</v>
      </c>
      <c r="D35" s="131">
        <f t="shared" si="0"/>
        <v>1.9374335831782066</v>
      </c>
      <c r="E35" s="11">
        <v>342.87943330709095</v>
      </c>
      <c r="F35" s="131">
        <f t="shared" si="1"/>
        <v>1.6441588573092698</v>
      </c>
      <c r="H35" s="9" t="s">
        <v>127</v>
      </c>
      <c r="I35" s="10">
        <v>445.78676983470802</v>
      </c>
      <c r="J35" s="11">
        <v>97.296291952000004</v>
      </c>
      <c r="K35" s="35"/>
      <c r="L35" s="35"/>
      <c r="M35" s="35"/>
      <c r="N35" s="35"/>
      <c r="O35" s="35"/>
    </row>
    <row r="36" spans="2:15" x14ac:dyDescent="0.2">
      <c r="B36" s="9" t="s">
        <v>26</v>
      </c>
      <c r="C36" s="10">
        <v>445.78676983470802</v>
      </c>
      <c r="D36" s="132">
        <f t="shared" si="0"/>
        <v>0.27275635547248211</v>
      </c>
      <c r="E36" s="11">
        <v>97.296291952000004</v>
      </c>
      <c r="F36" s="132">
        <f t="shared" si="1"/>
        <v>0.46655046834773556</v>
      </c>
      <c r="H36" s="9" t="s">
        <v>120</v>
      </c>
      <c r="I36" s="10">
        <v>146.146232481167</v>
      </c>
      <c r="J36" s="11">
        <v>35.078628959999996</v>
      </c>
      <c r="K36" s="35"/>
      <c r="L36" s="35"/>
      <c r="M36" s="35"/>
      <c r="N36" s="35"/>
      <c r="O36" s="35"/>
    </row>
    <row r="37" spans="2:15" x14ac:dyDescent="0.2">
      <c r="B37" s="12" t="s">
        <v>9</v>
      </c>
      <c r="C37" s="13">
        <v>1626.0356357278799</v>
      </c>
      <c r="D37" s="133">
        <f t="shared" si="0"/>
        <v>0.99489617880307524</v>
      </c>
      <c r="E37" s="26">
        <v>170.561442755065</v>
      </c>
      <c r="F37" s="134">
        <f t="shared" si="1"/>
        <v>0.81786797218026275</v>
      </c>
      <c r="H37" s="9" t="s">
        <v>117</v>
      </c>
      <c r="I37" s="10">
        <v>132.40437999999997</v>
      </c>
      <c r="J37" s="11">
        <v>64.382900000000006</v>
      </c>
      <c r="K37" s="35"/>
      <c r="L37" s="35"/>
      <c r="M37" s="35"/>
      <c r="N37" s="35"/>
      <c r="O37" s="35"/>
    </row>
    <row r="38" spans="2:15" x14ac:dyDescent="0.2">
      <c r="H38" s="12" t="s">
        <v>122</v>
      </c>
      <c r="I38" s="13">
        <v>20.297466916644201</v>
      </c>
      <c r="J38" s="14">
        <v>10.6164017786116</v>
      </c>
    </row>
    <row r="40" spans="2:15" x14ac:dyDescent="0.2">
      <c r="B40" s="2" t="s">
        <v>140</v>
      </c>
    </row>
    <row r="41" spans="2:15" x14ac:dyDescent="0.2">
      <c r="B41" s="2" t="s">
        <v>139</v>
      </c>
    </row>
    <row r="43" spans="2:15" x14ac:dyDescent="0.2">
      <c r="B43" s="2" t="s">
        <v>0</v>
      </c>
    </row>
    <row r="44" spans="2:15" x14ac:dyDescent="0.2">
      <c r="B44" s="2" t="s">
        <v>1</v>
      </c>
    </row>
    <row r="45" spans="2:15" x14ac:dyDescent="0.2">
      <c r="B45" s="17" t="s">
        <v>65</v>
      </c>
      <c r="C45" s="17" t="s">
        <v>78</v>
      </c>
      <c r="D45" s="17"/>
      <c r="E45" s="17"/>
      <c r="F45" s="17"/>
    </row>
    <row r="47" spans="2:15" x14ac:dyDescent="0.2">
      <c r="B47" s="2" t="s">
        <v>71</v>
      </c>
    </row>
  </sheetData>
  <mergeCells count="7">
    <mergeCell ref="I8:J8"/>
    <mergeCell ref="I6:J6"/>
    <mergeCell ref="B6:B8"/>
    <mergeCell ref="C6:F6"/>
    <mergeCell ref="C7:D7"/>
    <mergeCell ref="E7:F7"/>
    <mergeCell ref="H6:H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L53"/>
  <sheetViews>
    <sheetView showGridLines="0" tabSelected="1" zoomScaleNormal="100" workbookViewId="0"/>
  </sheetViews>
  <sheetFormatPr defaultRowHeight="12" x14ac:dyDescent="0.2"/>
  <cols>
    <col min="1" max="2" width="9.140625" style="2"/>
    <col min="3" max="3" width="13" style="2" customWidth="1"/>
    <col min="4" max="4" width="11.85546875" style="2" customWidth="1"/>
    <col min="5" max="5" width="11.42578125" style="2" customWidth="1"/>
    <col min="6" max="6" width="9.140625" style="2"/>
    <col min="7" max="7" width="17.28515625" style="2" customWidth="1"/>
    <col min="8" max="8" width="9.140625" style="2"/>
    <col min="9" max="9" width="16.140625" style="2" customWidth="1"/>
    <col min="10" max="10" width="18.140625" style="2" customWidth="1"/>
    <col min="11" max="16384" width="9.140625" style="2"/>
  </cols>
  <sheetData>
    <row r="2" spans="2:12" x14ac:dyDescent="0.2">
      <c r="C2" s="1"/>
    </row>
    <row r="3" spans="2:12" ht="13.5" x14ac:dyDescent="0.25">
      <c r="B3" s="1" t="s">
        <v>104</v>
      </c>
      <c r="K3" s="1"/>
      <c r="L3" s="1"/>
    </row>
    <row r="5" spans="2:12" ht="11.25" customHeight="1" x14ac:dyDescent="0.2"/>
    <row r="7" spans="2:12" ht="15" customHeight="1" x14ac:dyDescent="0.2">
      <c r="B7" s="185"/>
      <c r="C7" s="181" t="s">
        <v>31</v>
      </c>
      <c r="D7" s="185"/>
      <c r="E7" s="185"/>
      <c r="F7" s="212" t="s">
        <v>45</v>
      </c>
      <c r="G7" s="167" t="s">
        <v>43</v>
      </c>
      <c r="I7" s="185"/>
      <c r="J7" s="167" t="s">
        <v>43</v>
      </c>
    </row>
    <row r="8" spans="2:12" ht="15" customHeight="1" x14ac:dyDescent="0.2">
      <c r="B8" s="186"/>
      <c r="C8" s="170" t="s">
        <v>41</v>
      </c>
      <c r="D8" s="172" t="s">
        <v>42</v>
      </c>
      <c r="E8" s="172" t="s">
        <v>44</v>
      </c>
      <c r="F8" s="213"/>
      <c r="G8" s="211" t="s">
        <v>51</v>
      </c>
      <c r="I8" s="186"/>
      <c r="J8" s="211" t="s">
        <v>51</v>
      </c>
    </row>
    <row r="9" spans="2:12" ht="15" customHeight="1" x14ac:dyDescent="0.2">
      <c r="B9" s="201"/>
      <c r="C9" s="196" t="s">
        <v>50</v>
      </c>
      <c r="D9" s="201"/>
      <c r="E9" s="201"/>
      <c r="F9" s="142" t="s">
        <v>60</v>
      </c>
      <c r="G9" s="187"/>
      <c r="I9" s="201"/>
      <c r="J9" s="187"/>
    </row>
    <row r="10" spans="2:12" x14ac:dyDescent="0.2">
      <c r="B10" s="43" t="s">
        <v>66</v>
      </c>
      <c r="C10" s="4">
        <v>241682.52705143599</v>
      </c>
      <c r="D10" s="5">
        <v>184790.42095830501</v>
      </c>
      <c r="E10" s="5">
        <v>426472.94800974103</v>
      </c>
      <c r="F10" s="4">
        <v>178778.87</v>
      </c>
      <c r="G10" s="87">
        <f>+E10/F10</f>
        <v>2.3854773665911471</v>
      </c>
      <c r="I10" s="43" t="s">
        <v>66</v>
      </c>
      <c r="J10" s="87">
        <v>2.3854773665911471</v>
      </c>
    </row>
    <row r="11" spans="2:12" x14ac:dyDescent="0.2">
      <c r="B11" s="143" t="s">
        <v>21</v>
      </c>
      <c r="C11" s="7">
        <v>4569.49359699038</v>
      </c>
      <c r="D11" s="8">
        <v>2489.22845182433</v>
      </c>
      <c r="E11" s="8">
        <f>+C11+D11</f>
        <v>7058.7220488147104</v>
      </c>
      <c r="F11" s="7">
        <v>2720.4</v>
      </c>
      <c r="G11" s="90">
        <f t="shared" ref="G11:G38" si="0">+E11/F11</f>
        <v>2.5947368213552089</v>
      </c>
      <c r="I11" s="150"/>
      <c r="J11" s="154"/>
    </row>
    <row r="12" spans="2:12" x14ac:dyDescent="0.2">
      <c r="B12" s="144" t="s">
        <v>19</v>
      </c>
      <c r="C12" s="10">
        <v>5837.6539222847896</v>
      </c>
      <c r="D12" s="11">
        <v>4012.8587336328901</v>
      </c>
      <c r="E12" s="11">
        <f t="shared" ref="E12:E38" si="1">+C12+D12</f>
        <v>9850.5126559176788</v>
      </c>
      <c r="F12" s="10">
        <v>1330.88</v>
      </c>
      <c r="G12" s="93">
        <f t="shared" si="0"/>
        <v>7.4015032579328546</v>
      </c>
      <c r="I12" s="143" t="s">
        <v>123</v>
      </c>
      <c r="J12" s="90">
        <v>10.370601654245872</v>
      </c>
    </row>
    <row r="13" spans="2:12" x14ac:dyDescent="0.2">
      <c r="B13" s="144" t="s">
        <v>6</v>
      </c>
      <c r="C13" s="10">
        <v>1784.8122636322801</v>
      </c>
      <c r="D13" s="11">
        <v>4085.7177221181701</v>
      </c>
      <c r="E13" s="11">
        <f t="shared" si="1"/>
        <v>5870.5299857504506</v>
      </c>
      <c r="F13" s="10">
        <v>5011.49</v>
      </c>
      <c r="G13" s="93">
        <f t="shared" si="0"/>
        <v>1.1714140875768386</v>
      </c>
      <c r="I13" s="144" t="s">
        <v>105</v>
      </c>
      <c r="J13" s="93">
        <v>7.4015032579328546</v>
      </c>
    </row>
    <row r="14" spans="2:12" x14ac:dyDescent="0.2">
      <c r="B14" s="144" t="s">
        <v>29</v>
      </c>
      <c r="C14" s="10">
        <v>362.01325000000003</v>
      </c>
      <c r="D14" s="11">
        <v>196.8886</v>
      </c>
      <c r="E14" s="11">
        <f t="shared" si="1"/>
        <v>558.90184999999997</v>
      </c>
      <c r="F14" s="10">
        <v>126.47</v>
      </c>
      <c r="G14" s="93">
        <f t="shared" si="0"/>
        <v>4.4192444848580692</v>
      </c>
      <c r="I14" s="144" t="s">
        <v>122</v>
      </c>
      <c r="J14" s="93">
        <v>5.6371400475890496</v>
      </c>
    </row>
    <row r="15" spans="2:12" x14ac:dyDescent="0.2">
      <c r="B15" s="144" t="s">
        <v>11</v>
      </c>
      <c r="C15" s="10">
        <v>3667.42500589572</v>
      </c>
      <c r="D15" s="11">
        <v>4465.5752078239002</v>
      </c>
      <c r="E15" s="11">
        <f t="shared" si="1"/>
        <v>8133.0002137196207</v>
      </c>
      <c r="F15" s="10">
        <v>3493.72</v>
      </c>
      <c r="G15" s="93">
        <f t="shared" si="0"/>
        <v>2.3278912487891477</v>
      </c>
      <c r="I15" s="144" t="s">
        <v>120</v>
      </c>
      <c r="J15" s="93">
        <v>5.1184543633694801</v>
      </c>
    </row>
    <row r="16" spans="2:12" x14ac:dyDescent="0.2">
      <c r="B16" s="144" t="s">
        <v>17</v>
      </c>
      <c r="C16" s="10">
        <v>32278.671858000002</v>
      </c>
      <c r="D16" s="11">
        <v>31605.500657920002</v>
      </c>
      <c r="E16" s="11">
        <f t="shared" si="1"/>
        <v>63884.17251592</v>
      </c>
      <c r="F16" s="10">
        <v>16730.7</v>
      </c>
      <c r="G16" s="93">
        <f t="shared" si="0"/>
        <v>3.8183801344785331</v>
      </c>
      <c r="I16" s="144" t="s">
        <v>117</v>
      </c>
      <c r="J16" s="93">
        <v>4.4192444848580692</v>
      </c>
    </row>
    <row r="17" spans="2:10" x14ac:dyDescent="0.2">
      <c r="B17" s="144" t="s">
        <v>16</v>
      </c>
      <c r="C17" s="10">
        <v>5524.3011877085901</v>
      </c>
      <c r="D17" s="11">
        <v>4596.87056732984</v>
      </c>
      <c r="E17" s="11">
        <f t="shared" si="1"/>
        <v>10121.171755038431</v>
      </c>
      <c r="F17" s="10">
        <v>2632.95</v>
      </c>
      <c r="G17" s="93">
        <f t="shared" si="0"/>
        <v>3.8440425207612874</v>
      </c>
      <c r="I17" s="144" t="s">
        <v>111</v>
      </c>
      <c r="J17" s="93">
        <v>4.2460943802406366</v>
      </c>
    </row>
    <row r="18" spans="2:10" x14ac:dyDescent="0.2">
      <c r="B18" s="144" t="s">
        <v>7</v>
      </c>
      <c r="C18" s="10">
        <v>618.49832346313303</v>
      </c>
      <c r="D18" s="11">
        <v>707.88083309202204</v>
      </c>
      <c r="E18" s="11">
        <f t="shared" si="1"/>
        <v>1326.3791565551551</v>
      </c>
      <c r="F18" s="10">
        <v>993.6</v>
      </c>
      <c r="G18" s="93">
        <f t="shared" si="0"/>
        <v>1.3349226615893268</v>
      </c>
      <c r="I18" s="144" t="s">
        <v>108</v>
      </c>
      <c r="J18" s="93">
        <v>3.8440425207612874</v>
      </c>
    </row>
    <row r="19" spans="2:10" x14ac:dyDescent="0.2">
      <c r="B19" s="144" t="s">
        <v>30</v>
      </c>
      <c r="C19" s="10">
        <v>23368.6983941781</v>
      </c>
      <c r="D19" s="11">
        <v>12098.420603221701</v>
      </c>
      <c r="E19" s="11">
        <f t="shared" si="1"/>
        <v>35467.118997399797</v>
      </c>
      <c r="F19" s="10">
        <v>23897.14</v>
      </c>
      <c r="G19" s="93">
        <f t="shared" si="0"/>
        <v>1.4841574764762562</v>
      </c>
      <c r="I19" s="144" t="s">
        <v>109</v>
      </c>
      <c r="J19" s="93">
        <v>3.8183801344785331</v>
      </c>
    </row>
    <row r="20" spans="2:10" x14ac:dyDescent="0.2">
      <c r="B20" s="144" t="s">
        <v>23</v>
      </c>
      <c r="C20" s="10">
        <v>2583.5675720599802</v>
      </c>
      <c r="D20" s="11">
        <v>3715.5550784073598</v>
      </c>
      <c r="E20" s="11">
        <f t="shared" si="1"/>
        <v>6299.1226504673396</v>
      </c>
      <c r="F20" s="10">
        <v>2273.3000000000002</v>
      </c>
      <c r="G20" s="93">
        <f t="shared" si="0"/>
        <v>2.7709156954503755</v>
      </c>
      <c r="I20" s="144" t="s">
        <v>127</v>
      </c>
      <c r="J20" s="93">
        <v>3.6152913918775695</v>
      </c>
    </row>
    <row r="21" spans="2:10" x14ac:dyDescent="0.2">
      <c r="B21" s="144" t="s">
        <v>24</v>
      </c>
      <c r="C21" s="10">
        <v>40929.679389563797</v>
      </c>
      <c r="D21" s="11">
        <v>35437.664191648</v>
      </c>
      <c r="E21" s="11">
        <f t="shared" si="1"/>
        <v>76367.343581211797</v>
      </c>
      <c r="F21" s="10">
        <v>29115.25</v>
      </c>
      <c r="G21" s="93">
        <f t="shared" si="0"/>
        <v>2.6229327785683378</v>
      </c>
      <c r="I21" s="144" t="s">
        <v>129</v>
      </c>
      <c r="J21" s="93">
        <v>2.7709156954503755</v>
      </c>
    </row>
    <row r="22" spans="2:10" x14ac:dyDescent="0.2">
      <c r="B22" s="144" t="s">
        <v>69</v>
      </c>
      <c r="C22" s="10">
        <v>27589.774710681901</v>
      </c>
      <c r="D22" s="11">
        <v>15835.3740335572</v>
      </c>
      <c r="E22" s="11">
        <f t="shared" si="1"/>
        <v>43425.148744239101</v>
      </c>
      <c r="F22" s="10">
        <v>17147</v>
      </c>
      <c r="G22" s="93">
        <f t="shared" si="0"/>
        <v>2.5325216506816997</v>
      </c>
      <c r="I22" s="144" t="s">
        <v>114</v>
      </c>
      <c r="J22" s="93">
        <v>2.6229327785683378</v>
      </c>
    </row>
    <row r="23" spans="2:10" x14ac:dyDescent="0.2">
      <c r="B23" s="144" t="s">
        <v>68</v>
      </c>
      <c r="C23" s="10">
        <v>4754.5595833861398</v>
      </c>
      <c r="D23" s="11">
        <v>3529.0380573931998</v>
      </c>
      <c r="E23" s="11">
        <f t="shared" si="1"/>
        <v>8283.5976407793387</v>
      </c>
      <c r="F23" s="10">
        <v>5091.93</v>
      </c>
      <c r="G23" s="93">
        <f t="shared" si="0"/>
        <v>1.6268090175590273</v>
      </c>
      <c r="I23" s="144" t="s">
        <v>124</v>
      </c>
      <c r="J23" s="93">
        <v>2.5947368213552089</v>
      </c>
    </row>
    <row r="24" spans="2:10" x14ac:dyDescent="0.2">
      <c r="B24" s="144" t="s">
        <v>67</v>
      </c>
      <c r="C24" s="10">
        <v>1368.8183792457601</v>
      </c>
      <c r="D24" s="11">
        <v>1117.1658612465301</v>
      </c>
      <c r="E24" s="11">
        <f t="shared" si="1"/>
        <v>2485.9842404922902</v>
      </c>
      <c r="F24" s="10">
        <v>1537.63</v>
      </c>
      <c r="G24" s="93">
        <f t="shared" si="0"/>
        <v>1.6167636170550068</v>
      </c>
      <c r="I24" s="144" t="s">
        <v>131</v>
      </c>
      <c r="J24" s="93">
        <v>2.5325216506816997</v>
      </c>
    </row>
    <row r="25" spans="2:10" x14ac:dyDescent="0.2">
      <c r="B25" s="144" t="s">
        <v>13</v>
      </c>
      <c r="C25" s="10">
        <v>2722.68824747905</v>
      </c>
      <c r="D25" s="11">
        <v>3768.85629723185</v>
      </c>
      <c r="E25" s="11">
        <f t="shared" si="1"/>
        <v>6491.5445447108996</v>
      </c>
      <c r="F25" s="10">
        <v>5346.45</v>
      </c>
      <c r="G25" s="93">
        <f t="shared" si="0"/>
        <v>1.2141784819292989</v>
      </c>
      <c r="I25" s="144" t="s">
        <v>116</v>
      </c>
      <c r="J25" s="93">
        <v>2.3311937792431419</v>
      </c>
    </row>
    <row r="26" spans="2:10" x14ac:dyDescent="0.2">
      <c r="B26" s="144" t="s">
        <v>25</v>
      </c>
      <c r="C26" s="10">
        <v>12221.0402015526</v>
      </c>
      <c r="D26" s="11">
        <v>6585.2514960835997</v>
      </c>
      <c r="E26" s="11">
        <f t="shared" si="1"/>
        <v>18806.291697636199</v>
      </c>
      <c r="F26" s="10">
        <v>4429.08</v>
      </c>
      <c r="G26" s="93">
        <f t="shared" si="0"/>
        <v>4.2460943802406366</v>
      </c>
      <c r="I26" s="144" t="s">
        <v>107</v>
      </c>
      <c r="J26" s="93">
        <v>2.3278912487891477</v>
      </c>
    </row>
    <row r="27" spans="2:10" x14ac:dyDescent="0.2">
      <c r="B27" s="144" t="s">
        <v>18</v>
      </c>
      <c r="C27" s="10">
        <v>18441.486818716399</v>
      </c>
      <c r="D27" s="11">
        <v>11073.5011889653</v>
      </c>
      <c r="E27" s="11">
        <f t="shared" si="1"/>
        <v>29514.988007681699</v>
      </c>
      <c r="F27" s="10">
        <v>12660.89</v>
      </c>
      <c r="G27" s="93">
        <f t="shared" si="0"/>
        <v>2.3311937792431419</v>
      </c>
      <c r="I27" s="144" t="s">
        <v>130</v>
      </c>
      <c r="J27" s="93">
        <v>2.2356016665706577</v>
      </c>
    </row>
    <row r="28" spans="2:10" x14ac:dyDescent="0.2">
      <c r="B28" s="144" t="s">
        <v>10</v>
      </c>
      <c r="C28" s="10">
        <v>1903.9556372284701</v>
      </c>
      <c r="D28" s="11">
        <v>2632.8956799157399</v>
      </c>
      <c r="E28" s="11">
        <f t="shared" si="1"/>
        <v>4536.85131714421</v>
      </c>
      <c r="F28" s="10">
        <v>3005.96</v>
      </c>
      <c r="G28" s="93">
        <f t="shared" si="0"/>
        <v>1.5092853255346745</v>
      </c>
      <c r="I28" s="144" t="s">
        <v>125</v>
      </c>
      <c r="J28" s="93">
        <v>2.0057592540042575</v>
      </c>
    </row>
    <row r="29" spans="2:10" x14ac:dyDescent="0.2">
      <c r="B29" s="144" t="s">
        <v>27</v>
      </c>
      <c r="C29" s="10">
        <v>493.79689999999999</v>
      </c>
      <c r="D29" s="11">
        <v>181.22486144116701</v>
      </c>
      <c r="E29" s="11">
        <f t="shared" si="1"/>
        <v>675.02176144116697</v>
      </c>
      <c r="F29" s="10">
        <v>131.88</v>
      </c>
      <c r="G29" s="93">
        <f t="shared" si="0"/>
        <v>5.1184543633694801</v>
      </c>
      <c r="I29" s="144" t="s">
        <v>126</v>
      </c>
      <c r="J29" s="93">
        <v>1.7743037034833054</v>
      </c>
    </row>
    <row r="30" spans="2:10" x14ac:dyDescent="0.2">
      <c r="B30" s="144" t="s">
        <v>8</v>
      </c>
      <c r="C30" s="10">
        <v>959.37201144983601</v>
      </c>
      <c r="D30" s="11">
        <v>1754.11802403404</v>
      </c>
      <c r="E30" s="11">
        <f t="shared" si="1"/>
        <v>2713.490035483876</v>
      </c>
      <c r="F30" s="10">
        <v>1884.8</v>
      </c>
      <c r="G30" s="93">
        <f t="shared" si="0"/>
        <v>1.4396700103373705</v>
      </c>
      <c r="I30" s="144" t="s">
        <v>112</v>
      </c>
      <c r="J30" s="93">
        <v>1.6268090175590273</v>
      </c>
    </row>
    <row r="31" spans="2:10" x14ac:dyDescent="0.2">
      <c r="B31" s="144" t="s">
        <v>22</v>
      </c>
      <c r="C31" s="10">
        <v>34.984298461060199</v>
      </c>
      <c r="D31" s="11">
        <v>30.9138686952558</v>
      </c>
      <c r="E31" s="11">
        <f t="shared" si="1"/>
        <v>65.898167156315992</v>
      </c>
      <c r="F31" s="10">
        <v>11.69</v>
      </c>
      <c r="G31" s="93">
        <f>+E31/F31</f>
        <v>5.6371400475890496</v>
      </c>
      <c r="I31" s="144" t="s">
        <v>115</v>
      </c>
      <c r="J31" s="93">
        <v>1.6167636170550068</v>
      </c>
    </row>
    <row r="32" spans="2:10" x14ac:dyDescent="0.2">
      <c r="B32" s="144" t="s">
        <v>15</v>
      </c>
      <c r="C32" s="10">
        <v>12997.9602371937</v>
      </c>
      <c r="D32" s="11">
        <v>6143.5777661306201</v>
      </c>
      <c r="E32" s="11">
        <f t="shared" si="1"/>
        <v>19141.53800332432</v>
      </c>
      <c r="F32" s="10">
        <v>1845.75</v>
      </c>
      <c r="G32" s="93">
        <f t="shared" si="0"/>
        <v>10.370601654245872</v>
      </c>
      <c r="I32" s="144" t="s">
        <v>128</v>
      </c>
      <c r="J32" s="93">
        <v>1.529251140788094</v>
      </c>
    </row>
    <row r="33" spans="2:10" x14ac:dyDescent="0.2">
      <c r="B33" s="144" t="s">
        <v>14</v>
      </c>
      <c r="C33" s="10">
        <v>14062.430228109301</v>
      </c>
      <c r="D33" s="11">
        <v>14816.892662894799</v>
      </c>
      <c r="E33" s="11">
        <f t="shared" si="1"/>
        <v>28879.3228910041</v>
      </c>
      <c r="F33" s="10">
        <v>14398.2</v>
      </c>
      <c r="G33" s="93">
        <f t="shared" si="0"/>
        <v>2.0057592540042575</v>
      </c>
      <c r="I33" s="144" t="s">
        <v>119</v>
      </c>
      <c r="J33" s="93">
        <v>1.5092853255346745</v>
      </c>
    </row>
    <row r="34" spans="2:10" x14ac:dyDescent="0.2">
      <c r="B34" s="144" t="s">
        <v>28</v>
      </c>
      <c r="C34" s="10">
        <v>4241.9431410963598</v>
      </c>
      <c r="D34" s="11">
        <v>2322.9450757178001</v>
      </c>
      <c r="E34" s="11">
        <f t="shared" si="1"/>
        <v>6564.8882168141599</v>
      </c>
      <c r="F34" s="10">
        <v>3699.98</v>
      </c>
      <c r="G34" s="93">
        <f t="shared" si="0"/>
        <v>1.7743037034833054</v>
      </c>
      <c r="I34" s="144" t="s">
        <v>113</v>
      </c>
      <c r="J34" s="93">
        <v>1.4841574764762562</v>
      </c>
    </row>
    <row r="35" spans="2:10" x14ac:dyDescent="0.2">
      <c r="B35" s="144" t="s">
        <v>12</v>
      </c>
      <c r="C35" s="10">
        <v>12781.238763862</v>
      </c>
      <c r="D35" s="11">
        <v>5737.4485701778003</v>
      </c>
      <c r="E35" s="11">
        <f t="shared" si="1"/>
        <v>18518.687334039801</v>
      </c>
      <c r="F35" s="10">
        <v>13835.47</v>
      </c>
      <c r="G35" s="93">
        <f t="shared" si="0"/>
        <v>1.3384935483969682</v>
      </c>
      <c r="I35" s="144" t="s">
        <v>118</v>
      </c>
      <c r="J35" s="93">
        <v>1.4396700103373705</v>
      </c>
    </row>
    <row r="36" spans="2:10" x14ac:dyDescent="0.2">
      <c r="B36" s="145" t="s">
        <v>20</v>
      </c>
      <c r="C36" s="10">
        <v>3260.8075895900402</v>
      </c>
      <c r="D36" s="11">
        <v>3509.3767173692099</v>
      </c>
      <c r="E36" s="11">
        <f t="shared" si="1"/>
        <v>6770.1843069592505</v>
      </c>
      <c r="F36" s="10">
        <v>3028.35</v>
      </c>
      <c r="G36" s="93">
        <f t="shared" si="0"/>
        <v>2.2356016665706577</v>
      </c>
      <c r="I36" s="144" t="s">
        <v>132</v>
      </c>
      <c r="J36" s="93">
        <v>1.3384935483969682</v>
      </c>
    </row>
    <row r="37" spans="2:10" x14ac:dyDescent="0.2">
      <c r="B37" s="144" t="s">
        <v>26</v>
      </c>
      <c r="C37" s="10">
        <v>1180.9047913440299</v>
      </c>
      <c r="D37" s="11">
        <v>543.08306178670796</v>
      </c>
      <c r="E37" s="11">
        <f t="shared" si="1"/>
        <v>1723.9878531307379</v>
      </c>
      <c r="F37" s="10">
        <v>476.86</v>
      </c>
      <c r="G37" s="93">
        <f t="shared" si="0"/>
        <v>3.6152913918775695</v>
      </c>
      <c r="I37" s="145" t="s">
        <v>110</v>
      </c>
      <c r="J37" s="93">
        <v>1.3349226615893268</v>
      </c>
    </row>
    <row r="38" spans="2:10" x14ac:dyDescent="0.2">
      <c r="B38" s="146" t="s">
        <v>9</v>
      </c>
      <c r="C38" s="13">
        <v>1141.9507436098299</v>
      </c>
      <c r="D38" s="14">
        <v>1796.5970784829401</v>
      </c>
      <c r="E38" s="14">
        <f t="shared" si="1"/>
        <v>2938.5478220927698</v>
      </c>
      <c r="F38" s="147">
        <v>1921.56</v>
      </c>
      <c r="G38" s="148">
        <f t="shared" si="0"/>
        <v>1.529251140788094</v>
      </c>
      <c r="I38" s="144" t="s">
        <v>121</v>
      </c>
      <c r="J38" s="93">
        <v>1.2141784819292989</v>
      </c>
    </row>
    <row r="39" spans="2:10" x14ac:dyDescent="0.2">
      <c r="E39" s="21"/>
      <c r="I39" s="146" t="s">
        <v>106</v>
      </c>
      <c r="J39" s="100">
        <v>1.1714140875768386</v>
      </c>
    </row>
    <row r="42" spans="2:10" x14ac:dyDescent="0.2">
      <c r="B42" s="2" t="s">
        <v>0</v>
      </c>
    </row>
    <row r="43" spans="2:10" x14ac:dyDescent="0.2">
      <c r="B43" s="2" t="s">
        <v>1</v>
      </c>
    </row>
    <row r="44" spans="2:10" x14ac:dyDescent="0.2">
      <c r="B44" s="17" t="s">
        <v>65</v>
      </c>
      <c r="C44" s="17" t="s">
        <v>70</v>
      </c>
      <c r="D44" s="17"/>
      <c r="E44" s="17"/>
      <c r="F44" s="17"/>
    </row>
    <row r="45" spans="2:10" x14ac:dyDescent="0.2">
      <c r="B45" s="17" t="s">
        <v>80</v>
      </c>
      <c r="C45" s="17"/>
      <c r="D45" s="17"/>
      <c r="E45" s="17"/>
      <c r="F45" s="17"/>
    </row>
    <row r="46" spans="2:10" x14ac:dyDescent="0.2">
      <c r="B46" s="17"/>
      <c r="C46" s="17"/>
      <c r="D46" s="17"/>
      <c r="E46" s="17"/>
      <c r="F46" s="17"/>
    </row>
    <row r="47" spans="2:10" x14ac:dyDescent="0.2">
      <c r="B47" s="2" t="s">
        <v>71</v>
      </c>
    </row>
    <row r="49" spans="2:10" x14ac:dyDescent="0.2">
      <c r="B49" s="180" t="s">
        <v>32</v>
      </c>
      <c r="C49" s="180"/>
      <c r="D49" s="180"/>
      <c r="E49" s="180"/>
      <c r="F49" s="180"/>
      <c r="G49" s="180"/>
      <c r="H49" s="180"/>
      <c r="I49" s="180"/>
      <c r="J49" s="180"/>
    </row>
    <row r="50" spans="2:10" x14ac:dyDescent="0.2">
      <c r="B50" s="180" t="s">
        <v>33</v>
      </c>
      <c r="C50" s="180"/>
      <c r="D50" s="180"/>
      <c r="E50" s="180"/>
      <c r="F50" s="180"/>
      <c r="G50" s="180"/>
      <c r="H50" s="180"/>
      <c r="I50" s="180"/>
      <c r="J50" s="180"/>
    </row>
    <row r="51" spans="2:10" x14ac:dyDescent="0.2">
      <c r="B51" s="180"/>
      <c r="C51" s="180"/>
      <c r="D51" s="180"/>
      <c r="E51" s="180"/>
      <c r="F51" s="180"/>
      <c r="G51" s="180"/>
      <c r="H51" s="180"/>
      <c r="I51" s="180"/>
      <c r="J51" s="180"/>
    </row>
    <row r="52" spans="2:10" x14ac:dyDescent="0.2">
      <c r="B52" s="180"/>
      <c r="C52" s="180"/>
      <c r="D52" s="180"/>
      <c r="E52" s="180"/>
      <c r="F52" s="180"/>
      <c r="G52" s="180"/>
      <c r="H52" s="180"/>
      <c r="I52" s="180"/>
      <c r="J52" s="180"/>
    </row>
    <row r="53" spans="2:10" x14ac:dyDescent="0.2">
      <c r="B53" s="180"/>
      <c r="C53" s="180"/>
      <c r="D53" s="180"/>
      <c r="E53" s="180"/>
      <c r="F53" s="180"/>
      <c r="G53" s="180"/>
      <c r="H53" s="180"/>
      <c r="I53" s="180"/>
      <c r="J53" s="180"/>
    </row>
  </sheetData>
  <sortState ref="I11:J38">
    <sortCondition descending="1" ref="J11:J38"/>
  </sortState>
  <mergeCells count="7">
    <mergeCell ref="J8:J9"/>
    <mergeCell ref="G8:G9"/>
    <mergeCell ref="B7:B9"/>
    <mergeCell ref="F7:F8"/>
    <mergeCell ref="I7:I9"/>
    <mergeCell ref="C9:E9"/>
    <mergeCell ref="C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 1</vt:lpstr>
      <vt:lpstr>Tab 1</vt:lpstr>
      <vt:lpstr>Fig 2</vt:lpstr>
      <vt:lpstr>Fig 3</vt:lpstr>
      <vt:lpstr>Fig 4</vt:lpstr>
      <vt:lpstr>Fig 5</vt:lpstr>
      <vt:lpstr>Fig 6 </vt:lpstr>
      <vt:lpstr>Fig 7</vt:lpstr>
      <vt:lpstr>Fig 8 </vt:lpstr>
      <vt:lpstr>Fig 9 </vt:lpstr>
      <vt:lpstr>Fig 10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KUKUCKA Miroslav (ESTAT)</dc:creator>
  <cp:lastModifiedBy>COOK Edward James</cp:lastModifiedBy>
  <dcterms:created xsi:type="dcterms:W3CDTF">2012-11-22T13:54:39Z</dcterms:created>
  <dcterms:modified xsi:type="dcterms:W3CDTF">2018-02-21T15:44:27Z</dcterms:modified>
</cp:coreProperties>
</file>